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Pasajeros" sheetId="1" r:id="rId1"/>
    <sheet name="pasajeros lleg y sal" sheetId="2" r:id="rId2"/>
    <sheet name="pasajeros por terminal" sheetId="3" r:id="rId3"/>
    <sheet name="Operaciones" sheetId="4" r:id="rId4"/>
    <sheet name="Operaciones Comerciales" sheetId="5" r:id="rId5"/>
    <sheet name="opx x origen y tipo" sheetId="6" r:id="rId6"/>
    <sheet name="Carga" sheetId="7" r:id="rId7"/>
    <sheet name="Carga por Terminal" sheetId="8" r:id="rId8"/>
  </sheets>
  <definedNames>
    <definedName name="_xlnm.Print_Area" localSheetId="4">'Operaciones Comerciales'!$A$2:$O$19</definedName>
  </definedNames>
  <calcPr calcId="145621"/>
</workbook>
</file>

<file path=xl/calcChain.xml><?xml version="1.0" encoding="utf-8"?>
<calcChain xmlns="http://schemas.openxmlformats.org/spreadsheetml/2006/main">
  <c r="D18" i="7" l="1"/>
  <c r="C18" i="7"/>
  <c r="B18" i="7"/>
  <c r="B19" i="6" l="1"/>
  <c r="C19" i="6"/>
  <c r="D19" i="6"/>
  <c r="E19" i="6"/>
  <c r="F19" i="6"/>
  <c r="G19" i="6"/>
  <c r="L30" i="2" l="1"/>
  <c r="L29" i="2"/>
  <c r="L28" i="2"/>
  <c r="L27" i="2"/>
  <c r="L26" i="2"/>
  <c r="L25" i="2"/>
  <c r="L24" i="2"/>
  <c r="L23" i="2"/>
  <c r="L22" i="2"/>
  <c r="F19" i="2"/>
  <c r="E19" i="2"/>
  <c r="D19" i="2"/>
  <c r="C19" i="2"/>
  <c r="B19" i="2"/>
  <c r="S18" i="2"/>
  <c r="P18" i="2"/>
  <c r="O18" i="2"/>
  <c r="K18" i="2"/>
  <c r="J18" i="2"/>
  <c r="I18" i="2"/>
  <c r="N18" i="2" s="1"/>
  <c r="H18" i="2"/>
  <c r="M18" i="2" s="1"/>
  <c r="G18" i="2"/>
  <c r="L18" i="2" s="1"/>
  <c r="F18" i="2"/>
  <c r="E18" i="2"/>
  <c r="D18" i="2"/>
  <c r="C18" i="2"/>
  <c r="B18" i="2"/>
  <c r="R17" i="2"/>
  <c r="Q17" i="2"/>
  <c r="S17" i="2" s="1"/>
  <c r="R16" i="2"/>
  <c r="Q16" i="2"/>
  <c r="S16" i="2" s="1"/>
  <c r="R15" i="2"/>
  <c r="Q15" i="2"/>
  <c r="S15" i="2" s="1"/>
  <c r="R14" i="2"/>
  <c r="S14" i="2" s="1"/>
  <c r="Q14" i="2"/>
  <c r="R13" i="2"/>
  <c r="Q13" i="2"/>
  <c r="S13" i="2" s="1"/>
  <c r="R12" i="2"/>
  <c r="Q12" i="2"/>
  <c r="S12" i="2" s="1"/>
  <c r="S11" i="2"/>
  <c r="R11" i="2"/>
  <c r="Q11" i="2"/>
  <c r="R10" i="2"/>
  <c r="Q10" i="2"/>
  <c r="S10" i="2" s="1"/>
  <c r="R9" i="2"/>
  <c r="Q9" i="2"/>
  <c r="S9" i="2" s="1"/>
  <c r="R8" i="2"/>
  <c r="Q8" i="2"/>
  <c r="S8" i="2" s="1"/>
  <c r="P8" i="2"/>
  <c r="O8" i="2"/>
  <c r="N8" i="2"/>
  <c r="M8" i="2"/>
  <c r="L8" i="2"/>
  <c r="R7" i="2"/>
  <c r="Q7" i="2"/>
  <c r="S7" i="2" s="1"/>
  <c r="P7" i="2"/>
  <c r="O7" i="2"/>
  <c r="N7" i="2"/>
  <c r="M7" i="2"/>
  <c r="L7" i="2"/>
  <c r="R6" i="2"/>
  <c r="Q6" i="2"/>
  <c r="S6" i="2" s="1"/>
  <c r="P6" i="2"/>
  <c r="O6" i="2"/>
  <c r="N6" i="2"/>
  <c r="M6" i="2"/>
  <c r="L6" i="2"/>
  <c r="D21" i="1"/>
  <c r="C21" i="1"/>
  <c r="B21" i="1"/>
  <c r="G20" i="1"/>
  <c r="F20" i="1"/>
  <c r="E20" i="1"/>
  <c r="D20" i="1"/>
  <c r="C20" i="1"/>
  <c r="B20" i="1"/>
  <c r="D17" i="1"/>
  <c r="C17" i="1"/>
  <c r="B17" i="1"/>
  <c r="I15" i="1"/>
  <c r="H15" i="1"/>
  <c r="F15" i="1"/>
  <c r="E15" i="1"/>
  <c r="D15" i="1"/>
  <c r="C15" i="1"/>
  <c r="B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M5" i="1"/>
  <c r="L5" i="1"/>
  <c r="I5" i="1"/>
  <c r="H5" i="1"/>
  <c r="G5" i="1"/>
  <c r="N5" i="1" s="1"/>
  <c r="M4" i="1"/>
  <c r="L4" i="1"/>
  <c r="I4" i="1"/>
  <c r="H4" i="1"/>
  <c r="G4" i="1"/>
  <c r="J4" i="1" s="1"/>
  <c r="N3" i="1"/>
  <c r="M3" i="1"/>
  <c r="L3" i="1"/>
  <c r="I3" i="1"/>
  <c r="H3" i="1"/>
  <c r="G3" i="1"/>
  <c r="J3" i="1" s="1"/>
  <c r="N4" i="1" l="1"/>
  <c r="G15" i="1"/>
  <c r="J15" i="1" s="1"/>
  <c r="J5" i="1"/>
  <c r="I20" i="1" s="1"/>
</calcChain>
</file>

<file path=xl/sharedStrings.xml><?xml version="1.0" encoding="utf-8"?>
<sst xmlns="http://schemas.openxmlformats.org/spreadsheetml/2006/main" count="271" uniqueCount="73">
  <si>
    <t>VAR. %</t>
  </si>
  <si>
    <t xml:space="preserve">Prom Diario </t>
  </si>
  <si>
    <t>NAL</t>
  </si>
  <si>
    <t>INT</t>
  </si>
  <si>
    <t>Total</t>
  </si>
  <si>
    <t>Nacional</t>
  </si>
  <si>
    <t>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</si>
  <si>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</si>
  <si>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</si>
  <si>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</si>
  <si>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</si>
  <si>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</si>
  <si>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</si>
  <si>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</si>
  <si>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</si>
  <si>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</si>
  <si>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</si>
  <si>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</si>
  <si>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</si>
  <si>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Pasajeros Comerciales</t>
  </si>
  <si>
    <t>Variación Porcentual</t>
  </si>
  <si>
    <t>Internancional</t>
  </si>
  <si>
    <t>llegadas</t>
  </si>
  <si>
    <t>salidas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</si>
  <si>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</si>
  <si>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</si>
  <si>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</si>
  <si>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</si>
  <si>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</si>
  <si>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</si>
  <si>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</si>
  <si>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</si>
  <si>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</si>
  <si>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</si>
  <si>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</si>
  <si>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</si>
  <si>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Subtotal </t>
  </si>
  <si>
    <t>Terminal 1</t>
  </si>
  <si>
    <t>Terminal 2</t>
  </si>
  <si>
    <t>Totales</t>
  </si>
  <si>
    <t>TOTAL</t>
  </si>
  <si>
    <t>Subtotal</t>
  </si>
  <si>
    <t>Salidas</t>
  </si>
  <si>
    <t>Llegadas</t>
  </si>
  <si>
    <t xml:space="preserve">O P E R A C I O N E S </t>
  </si>
  <si>
    <t>Int.</t>
  </si>
  <si>
    <t>Nac.</t>
  </si>
  <si>
    <t>General</t>
  </si>
  <si>
    <t>Carga</t>
  </si>
  <si>
    <t>Aviación</t>
  </si>
  <si>
    <t>Pax</t>
  </si>
  <si>
    <t>Comercial (Pax)</t>
  </si>
  <si>
    <t>Comercial</t>
  </si>
  <si>
    <t>INTERNACIONAL</t>
  </si>
  <si>
    <t>NACIONAL</t>
  </si>
  <si>
    <t>JULIO</t>
  </si>
  <si>
    <t>DICIEMBRE</t>
  </si>
  <si>
    <t>NOVIEMBRE</t>
  </si>
  <si>
    <t>OCTUBRE</t>
  </si>
  <si>
    <t>SEPTIEMBRE</t>
  </si>
  <si>
    <t>AGOSTO</t>
  </si>
  <si>
    <t>JUNIO</t>
  </si>
  <si>
    <t>MAYO</t>
  </si>
  <si>
    <t>ABRIL</t>
  </si>
  <si>
    <t>MARZO</t>
  </si>
  <si>
    <t>FEBRERO</t>
  </si>
  <si>
    <t>ENERO</t>
  </si>
  <si>
    <t>CARGA EN TONELADAS</t>
  </si>
  <si>
    <t xml:space="preserve">NAC </t>
  </si>
  <si>
    <t>INTER</t>
  </si>
  <si>
    <t xml:space="preserve">CARGA EN TONELADAS 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</si>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</sst>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&quot;$&quot;#,##0"/>
    <numFmt numFmtId="166" formatCode="0.0"/>
    <numFmt numFmtId="167" formatCode="_-* #,##0_-;\-* #,##0_-;_-* &quot;-&quot;??_-;_-@_-"/>
    <numFmt numFmtId="168" formatCode="_-* #,##0.0_-;\-* #,##0.0_-;_-* &quot;-&quot;??_-;_-@_-"/>
    <numFmt numFmtId="169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0"/>
      <name val="Arial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Arial"/>
      <family val="2"/>
    </font>
    <font>
      <sz val="10"/>
      <color indexed="8"/>
      <name val="MS Sans Serif"/>
      <family val="2"/>
    </font>
    <font>
      <sz val="11"/>
      <name val="Arial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indexed="42"/>
      </patternFill>
    </fill>
    <fill>
      <patternFill patternType="solid">
        <fgColor theme="3"/>
        <bgColor indexed="24"/>
      </patternFill>
    </fill>
    <fill>
      <patternFill patternType="solid">
        <fgColor theme="3"/>
        <bgColor indexed="46"/>
      </patternFill>
    </fill>
    <fill>
      <patternFill patternType="solid">
        <fgColor indexed="9"/>
        <bgColor indexed="24"/>
      </patternFill>
    </fill>
    <fill>
      <patternFill patternType="gray0625">
        <fgColor indexed="24"/>
        <bgColor theme="6" tint="0.59999389629810485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indexed="46"/>
        <bgColor theme="6" tint="0.5999938962981048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  <xf numFmtId="0" fontId="3" fillId="0" borderId="0"/>
    <xf numFmtId="0" fontId="4" fillId="0" borderId="0">
      <alignment vertical="top"/>
    </xf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10" fillId="0" borderId="0"/>
    <xf numFmtId="0" fontId="13" fillId="13" borderId="0" applyNumberFormat="0" applyBorder="0" applyAlignment="0" applyProtection="0"/>
    <xf numFmtId="0" fontId="1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/>
    <xf numFmtId="0" fontId="3" fillId="0" borderId="0"/>
    <xf numFmtId="0" fontId="4" fillId="0" borderId="0">
      <alignment vertical="top"/>
    </xf>
    <xf numFmtId="0" fontId="1" fillId="0" borderId="0"/>
    <xf numFmtId="0" fontId="16" fillId="0" borderId="0"/>
    <xf numFmtId="0" fontId="4" fillId="0" borderId="0">
      <alignment vertical="top"/>
    </xf>
  </cellStyleXfs>
  <cellXfs count="152">
    <xf numFmtId="0" fontId="0" fillId="0" borderId="0" xfId="0"/>
    <xf numFmtId="0" fontId="2" fillId="8" borderId="0" xfId="2" applyFill="1" applyBorder="1" applyAlignment="1"/>
    <xf numFmtId="0" fontId="3" fillId="0" borderId="0" xfId="7"/>
    <xf numFmtId="0" fontId="2" fillId="8" borderId="0" xfId="2" applyFill="1" applyBorder="1" applyAlignment="1">
      <alignment horizontal="center"/>
    </xf>
    <xf numFmtId="0" fontId="1" fillId="9" borderId="0" xfId="3" applyFill="1" applyBorder="1" applyAlignment="1">
      <alignment horizontal="left"/>
    </xf>
    <xf numFmtId="3" fontId="1" fillId="9" borderId="0" xfId="3" applyNumberFormat="1" applyFill="1" applyBorder="1"/>
    <xf numFmtId="3" fontId="1" fillId="9" borderId="0" xfId="3" applyNumberFormat="1" applyFill="1" applyBorder="1" applyAlignment="1"/>
    <xf numFmtId="164" fontId="1" fillId="9" borderId="0" xfId="3" applyNumberFormat="1" applyFill="1" applyBorder="1" applyAlignment="1"/>
    <xf numFmtId="165" fontId="3" fillId="0" borderId="0" xfId="7" applyNumberFormat="1"/>
    <xf numFmtId="3" fontId="2" fillId="8" borderId="0" xfId="2" applyNumberFormat="1" applyFill="1" applyBorder="1" applyAlignment="1"/>
    <xf numFmtId="166" fontId="2" fillId="8" borderId="0" xfId="2" applyNumberFormat="1" applyFill="1" applyBorder="1" applyAlignment="1"/>
    <xf numFmtId="3" fontId="3" fillId="0" borderId="0" xfId="7" applyNumberFormat="1"/>
    <xf numFmtId="0" fontId="3" fillId="0" borderId="0" xfId="7" applyBorder="1"/>
    <xf numFmtId="0" fontId="3" fillId="10" borderId="0" xfId="7" applyFill="1"/>
    <xf numFmtId="3" fontId="3" fillId="10" borderId="0" xfId="7" applyNumberFormat="1" applyFill="1"/>
    <xf numFmtId="1" fontId="3" fillId="0" borderId="0" xfId="7" applyNumberFormat="1"/>
    <xf numFmtId="0" fontId="3" fillId="0" borderId="0" xfId="8"/>
    <xf numFmtId="164" fontId="3" fillId="0" borderId="0" xfId="7" applyNumberFormat="1"/>
    <xf numFmtId="167" fontId="3" fillId="0" borderId="0" xfId="1" applyNumberFormat="1" applyFont="1"/>
    <xf numFmtId="168" fontId="3" fillId="0" borderId="0" xfId="1" applyNumberFormat="1" applyFont="1"/>
    <xf numFmtId="1" fontId="3" fillId="0" borderId="0" xfId="7" applyNumberFormat="1" applyFont="1"/>
    <xf numFmtId="0" fontId="3" fillId="0" borderId="0" xfId="7" applyFont="1"/>
    <xf numFmtId="167" fontId="3" fillId="0" borderId="0" xfId="7" applyNumberFormat="1"/>
    <xf numFmtId="0" fontId="4" fillId="0" borderId="0" xfId="9">
      <alignment vertical="top"/>
    </xf>
    <xf numFmtId="0" fontId="2" fillId="3" borderId="0" xfId="2" applyBorder="1" applyAlignment="1"/>
    <xf numFmtId="0" fontId="2" fillId="3" borderId="0" xfId="2" applyBorder="1" applyAlignment="1">
      <alignment horizontal="right"/>
    </xf>
    <xf numFmtId="0" fontId="2" fillId="3" borderId="0" xfId="2" applyBorder="1" applyAlignment="1">
      <alignment horizontal="center"/>
    </xf>
    <xf numFmtId="0" fontId="1" fillId="11" borderId="0" xfId="3" applyFill="1" applyBorder="1" applyAlignment="1">
      <alignment horizontal="left"/>
    </xf>
    <xf numFmtId="3" fontId="6" fillId="11" borderId="0" xfId="3" applyNumberFormat="1" applyFont="1" applyFill="1" applyAlignment="1">
      <alignment horizontal="right"/>
    </xf>
    <xf numFmtId="3" fontId="6" fillId="11" borderId="0" xfId="3" applyNumberFormat="1" applyFont="1" applyFill="1" applyBorder="1" applyAlignment="1">
      <alignment horizontal="right"/>
    </xf>
    <xf numFmtId="3" fontId="6" fillId="12" borderId="0" xfId="3" applyNumberFormat="1" applyFont="1" applyFill="1" applyAlignment="1">
      <alignment horizontal="right"/>
    </xf>
    <xf numFmtId="4" fontId="6" fillId="11" borderId="0" xfId="3" applyNumberFormat="1" applyFont="1" applyFill="1" applyAlignment="1">
      <alignment horizontal="right"/>
    </xf>
    <xf numFmtId="4" fontId="6" fillId="11" borderId="0" xfId="3" applyNumberFormat="1" applyFont="1" applyFill="1" applyBorder="1" applyAlignment="1">
      <alignment horizontal="right"/>
    </xf>
    <xf numFmtId="3" fontId="1" fillId="11" borderId="0" xfId="3" applyNumberFormat="1" applyFill="1"/>
    <xf numFmtId="3" fontId="1" fillId="11" borderId="0" xfId="3" applyNumberFormat="1" applyFill="1" applyBorder="1" applyAlignment="1"/>
    <xf numFmtId="3" fontId="6" fillId="12" borderId="0" xfId="3" applyNumberFormat="1" applyFont="1" applyFill="1" applyBorder="1" applyAlignment="1">
      <alignment horizontal="right"/>
    </xf>
    <xf numFmtId="3" fontId="2" fillId="3" borderId="0" xfId="2" applyNumberFormat="1" applyBorder="1" applyAlignment="1"/>
    <xf numFmtId="4" fontId="2" fillId="3" borderId="0" xfId="2" applyNumberFormat="1" applyBorder="1" applyAlignment="1"/>
    <xf numFmtId="3" fontId="4" fillId="0" borderId="0" xfId="9" applyNumberFormat="1">
      <alignment vertical="top"/>
    </xf>
    <xf numFmtId="0" fontId="2" fillId="3" borderId="2" xfId="2" applyBorder="1" applyAlignment="1">
      <alignment vertical="top"/>
    </xf>
    <xf numFmtId="0" fontId="2" fillId="3" borderId="6" xfId="2" applyBorder="1" applyAlignment="1">
      <alignment vertical="top"/>
    </xf>
    <xf numFmtId="0" fontId="2" fillId="3" borderId="9" xfId="2" applyBorder="1" applyAlignment="1">
      <alignment horizontal="right" vertical="top"/>
    </xf>
    <xf numFmtId="0" fontId="2" fillId="3" borderId="1" xfId="2" applyBorder="1" applyAlignment="1">
      <alignment horizontal="right" vertical="top"/>
    </xf>
    <xf numFmtId="0" fontId="1" fillId="11" borderId="6" xfId="3" applyFont="1" applyFill="1" applyBorder="1" applyAlignment="1">
      <alignment vertical="top"/>
    </xf>
    <xf numFmtId="3" fontId="1" fillId="11" borderId="6" xfId="4" applyNumberFormat="1" applyFont="1" applyFill="1" applyBorder="1" applyAlignment="1">
      <alignment vertical="top"/>
    </xf>
    <xf numFmtId="3" fontId="1" fillId="11" borderId="0" xfId="4" applyNumberFormat="1" applyFont="1" applyFill="1" applyBorder="1" applyAlignment="1">
      <alignment vertical="top"/>
    </xf>
    <xf numFmtId="3" fontId="1" fillId="11" borderId="11" xfId="4" applyNumberFormat="1" applyFont="1" applyFill="1" applyBorder="1" applyAlignment="1">
      <alignment vertical="top"/>
    </xf>
    <xf numFmtId="0" fontId="2" fillId="3" borderId="12" xfId="2" applyBorder="1" applyAlignment="1">
      <alignment vertical="top"/>
    </xf>
    <xf numFmtId="3" fontId="2" fillId="3" borderId="13" xfId="2" applyNumberFormat="1" applyBorder="1" applyAlignment="1">
      <alignment vertical="top"/>
    </xf>
    <xf numFmtId="3" fontId="2" fillId="3" borderId="14" xfId="2" applyNumberFormat="1" applyBorder="1" applyAlignment="1">
      <alignment vertical="top"/>
    </xf>
    <xf numFmtId="3" fontId="2" fillId="3" borderId="15" xfId="2" applyNumberFormat="1" applyBorder="1" applyAlignment="1">
      <alignment vertical="top"/>
    </xf>
    <xf numFmtId="3" fontId="0" fillId="0" borderId="0" xfId="0" applyNumberFormat="1"/>
    <xf numFmtId="3" fontId="1" fillId="11" borderId="2" xfId="4" applyNumberFormat="1" applyFont="1" applyFill="1" applyBorder="1" applyAlignment="1">
      <alignment vertical="top"/>
    </xf>
    <xf numFmtId="3" fontId="1" fillId="11" borderId="7" xfId="4" applyNumberFormat="1" applyFont="1" applyFill="1" applyBorder="1" applyAlignment="1">
      <alignment vertical="top"/>
    </xf>
    <xf numFmtId="0" fontId="2" fillId="3" borderId="13" xfId="2" applyBorder="1" applyAlignment="1">
      <alignment vertical="top"/>
    </xf>
    <xf numFmtId="0" fontId="10" fillId="0" borderId="0" xfId="14"/>
    <xf numFmtId="166" fontId="10" fillId="0" borderId="0" xfId="14" applyNumberFormat="1"/>
    <xf numFmtId="3" fontId="10" fillId="0" borderId="0" xfId="14" applyNumberFormat="1"/>
    <xf numFmtId="1" fontId="10" fillId="0" borderId="0" xfId="14" applyNumberFormat="1"/>
    <xf numFmtId="0" fontId="3" fillId="0" borderId="0" xfId="14" applyFont="1"/>
    <xf numFmtId="2" fontId="10" fillId="0" borderId="0" xfId="14" applyNumberFormat="1"/>
    <xf numFmtId="0" fontId="2" fillId="6" borderId="0" xfId="5" applyBorder="1" applyAlignment="1"/>
    <xf numFmtId="3" fontId="2" fillId="6" borderId="0" xfId="5" applyNumberFormat="1" applyBorder="1" applyAlignment="1"/>
    <xf numFmtId="0" fontId="10" fillId="11" borderId="0" xfId="14" applyFill="1"/>
    <xf numFmtId="164" fontId="2" fillId="6" borderId="0" xfId="5" applyNumberFormat="1" applyBorder="1" applyAlignment="1"/>
    <xf numFmtId="164" fontId="2" fillId="6" borderId="0" xfId="5" applyNumberFormat="1" applyBorder="1" applyAlignment="1">
      <alignment horizontal="right"/>
    </xf>
    <xf numFmtId="3" fontId="2" fillId="6" borderId="0" xfId="5" applyNumberFormat="1" applyBorder="1" applyAlignment="1">
      <alignment horizontal="right"/>
    </xf>
    <xf numFmtId="166" fontId="2" fillId="6" borderId="0" xfId="5" applyNumberFormat="1" applyBorder="1" applyAlignment="1"/>
    <xf numFmtId="166" fontId="1" fillId="11" borderId="0" xfId="6" applyNumberFormat="1" applyFont="1" applyFill="1" applyBorder="1" applyAlignment="1"/>
    <xf numFmtId="3" fontId="1" fillId="11" borderId="0" xfId="6" applyNumberFormat="1" applyFont="1" applyFill="1" applyBorder="1" applyAlignment="1"/>
    <xf numFmtId="3" fontId="1" fillId="11" borderId="0" xfId="6" applyNumberFormat="1" applyFont="1" applyFill="1"/>
    <xf numFmtId="0" fontId="1" fillId="11" borderId="0" xfId="6" applyFont="1" applyFill="1" applyBorder="1" applyAlignment="1">
      <alignment horizontal="left"/>
    </xf>
    <xf numFmtId="3" fontId="1" fillId="11" borderId="0" xfId="6" applyNumberFormat="1" applyFont="1" applyFill="1" applyAlignment="1">
      <alignment horizontal="right"/>
    </xf>
    <xf numFmtId="164" fontId="1" fillId="11" borderId="0" xfId="6" applyNumberFormat="1" applyFont="1" applyFill="1" applyBorder="1" applyAlignment="1"/>
    <xf numFmtId="0" fontId="2" fillId="6" borderId="0" xfId="5" applyBorder="1" applyAlignment="1">
      <alignment horizontal="center"/>
    </xf>
    <xf numFmtId="0" fontId="3" fillId="0" borderId="0" xfId="19"/>
    <xf numFmtId="3" fontId="12" fillId="0" borderId="0" xfId="14" applyNumberFormat="1" applyFont="1" applyBorder="1"/>
    <xf numFmtId="0" fontId="11" fillId="0" borderId="0" xfId="14" applyFont="1" applyAlignment="1">
      <alignment vertical="center"/>
    </xf>
    <xf numFmtId="3" fontId="3" fillId="0" borderId="0" xfId="19" applyNumberFormat="1"/>
    <xf numFmtId="3" fontId="1" fillId="11" borderId="0" xfId="6" applyNumberFormat="1" applyFont="1" applyFill="1" applyBorder="1" applyAlignment="1">
      <alignment horizontal="right"/>
    </xf>
    <xf numFmtId="0" fontId="10" fillId="0" borderId="0" xfId="14" applyAlignment="1">
      <alignment horizontal="center"/>
    </xf>
    <xf numFmtId="0" fontId="10" fillId="0" borderId="0" xfId="14" applyAlignment="1">
      <alignment vertical="center"/>
    </xf>
    <xf numFmtId="0" fontId="3" fillId="0" borderId="0" xfId="8" applyFont="1" applyAlignment="1">
      <alignment vertical="center"/>
    </xf>
    <xf numFmtId="0" fontId="3" fillId="0" borderId="0" xfId="8" applyAlignment="1">
      <alignment vertical="center"/>
    </xf>
    <xf numFmtId="0" fontId="18" fillId="15" borderId="17" xfId="22" applyFont="1" applyFill="1" applyBorder="1" applyAlignment="1">
      <alignment vertical="center"/>
    </xf>
    <xf numFmtId="0" fontId="3" fillId="0" borderId="0" xfId="8" applyFont="1" applyAlignment="1">
      <alignment horizontal="center" vertical="center"/>
    </xf>
    <xf numFmtId="0" fontId="18" fillId="15" borderId="16" xfId="22" applyFont="1" applyFill="1" applyBorder="1" applyAlignment="1">
      <alignment vertical="center"/>
    </xf>
    <xf numFmtId="0" fontId="17" fillId="15" borderId="9" xfId="22" applyFont="1" applyFill="1" applyBorder="1" applyAlignment="1">
      <alignment horizontal="center" vertical="center"/>
    </xf>
    <xf numFmtId="0" fontId="17" fillId="15" borderId="1" xfId="22" applyFont="1" applyFill="1" applyBorder="1" applyAlignment="1">
      <alignment horizontal="center" vertical="center"/>
    </xf>
    <xf numFmtId="0" fontId="17" fillId="15" borderId="10" xfId="22" applyFont="1" applyFill="1" applyBorder="1" applyAlignment="1">
      <alignment horizontal="center" vertical="center"/>
    </xf>
    <xf numFmtId="0" fontId="19" fillId="16" borderId="17" xfId="22" applyFont="1" applyFill="1" applyBorder="1" applyAlignment="1">
      <alignment horizontal="center" vertical="center"/>
    </xf>
    <xf numFmtId="4" fontId="20" fillId="16" borderId="2" xfId="22" applyNumberFormat="1" applyFont="1" applyFill="1" applyBorder="1" applyAlignment="1">
      <alignment vertical="center"/>
    </xf>
    <xf numFmtId="4" fontId="20" fillId="16" borderId="7" xfId="22" applyNumberFormat="1" applyFont="1" applyFill="1" applyBorder="1" applyAlignment="1">
      <alignment vertical="center"/>
    </xf>
    <xf numFmtId="4" fontId="20" fillId="16" borderId="8" xfId="22" applyNumberFormat="1" applyFont="1" applyFill="1" applyBorder="1" applyAlignment="1">
      <alignment vertical="center"/>
    </xf>
    <xf numFmtId="4" fontId="20" fillId="16" borderId="6" xfId="22" applyNumberFormat="1" applyFont="1" applyFill="1" applyBorder="1" applyAlignment="1">
      <alignment vertical="center"/>
    </xf>
    <xf numFmtId="4" fontId="20" fillId="16" borderId="0" xfId="22" applyNumberFormat="1" applyFont="1" applyFill="1" applyBorder="1" applyAlignment="1">
      <alignment vertical="center"/>
    </xf>
    <xf numFmtId="4" fontId="20" fillId="16" borderId="11" xfId="22" applyNumberFormat="1" applyFont="1" applyFill="1" applyBorder="1" applyAlignment="1">
      <alignment vertical="center"/>
    </xf>
    <xf numFmtId="4" fontId="3" fillId="0" borderId="0" xfId="8" applyNumberFormat="1" applyAlignment="1">
      <alignment vertical="center"/>
    </xf>
    <xf numFmtId="0" fontId="4" fillId="0" borderId="0" xfId="23" applyAlignment="1"/>
    <xf numFmtId="1" fontId="4" fillId="0" borderId="0" xfId="23" applyNumberFormat="1" applyAlignment="1"/>
    <xf numFmtId="2" fontId="4" fillId="0" borderId="0" xfId="23" applyNumberFormat="1" applyAlignment="1"/>
    <xf numFmtId="166" fontId="4" fillId="0" borderId="0" xfId="23" applyNumberFormat="1" applyAlignment="1"/>
    <xf numFmtId="0" fontId="21" fillId="14" borderId="3" xfId="22" applyFont="1" applyFill="1" applyBorder="1" applyAlignment="1">
      <alignment horizontal="left" vertical="center"/>
    </xf>
    <xf numFmtId="4" fontId="18" fillId="14" borderId="4" xfId="22" applyNumberFormat="1" applyFont="1" applyFill="1" applyBorder="1" applyAlignment="1">
      <alignment vertical="center"/>
    </xf>
    <xf numFmtId="4" fontId="18" fillId="14" borderId="5" xfId="22" applyNumberFormat="1" applyFont="1" applyFill="1" applyBorder="1" applyAlignment="1">
      <alignment vertical="center"/>
    </xf>
    <xf numFmtId="0" fontId="3" fillId="0" borderId="0" xfId="22" applyFont="1" applyAlignment="1">
      <alignment vertical="center"/>
    </xf>
    <xf numFmtId="4" fontId="3" fillId="0" borderId="0" xfId="8" applyNumberFormat="1" applyFill="1" applyBorder="1"/>
    <xf numFmtId="0" fontId="3" fillId="0" borderId="0" xfId="8" applyFill="1" applyBorder="1"/>
    <xf numFmtId="0" fontId="12" fillId="0" borderId="0" xfId="8" applyFont="1"/>
    <xf numFmtId="4" fontId="3" fillId="0" borderId="0" xfId="8" applyNumberFormat="1"/>
    <xf numFmtId="0" fontId="23" fillId="19" borderId="17" xfId="22" applyFont="1" applyFill="1" applyBorder="1" applyAlignment="1"/>
    <xf numFmtId="0" fontId="23" fillId="19" borderId="16" xfId="22" applyFont="1" applyFill="1" applyBorder="1" applyAlignment="1"/>
    <xf numFmtId="0" fontId="22" fillId="19" borderId="6" xfId="22" applyFont="1" applyFill="1" applyBorder="1" applyAlignment="1">
      <alignment horizontal="center"/>
    </xf>
    <xf numFmtId="0" fontId="22" fillId="19" borderId="0" xfId="22" applyFont="1" applyFill="1" applyBorder="1" applyAlignment="1">
      <alignment horizontal="center"/>
    </xf>
    <xf numFmtId="0" fontId="22" fillId="19" borderId="11" xfId="22" applyFont="1" applyFill="1" applyBorder="1" applyAlignment="1">
      <alignment horizontal="center"/>
    </xf>
    <xf numFmtId="0" fontId="19" fillId="16" borderId="6" xfId="22" applyFont="1" applyFill="1" applyBorder="1" applyAlignment="1">
      <alignment horizontal="center" vertical="center"/>
    </xf>
    <xf numFmtId="164" fontId="20" fillId="16" borderId="2" xfId="22" applyNumberFormat="1" applyFont="1" applyFill="1" applyBorder="1" applyAlignment="1">
      <alignment vertical="center"/>
    </xf>
    <xf numFmtId="164" fontId="20" fillId="16" borderId="7" xfId="22" applyNumberFormat="1" applyFont="1" applyFill="1" applyBorder="1" applyAlignment="1">
      <alignment vertical="center"/>
    </xf>
    <xf numFmtId="164" fontId="20" fillId="16" borderId="8" xfId="22" applyNumberFormat="1" applyFont="1" applyFill="1" applyBorder="1" applyAlignment="1">
      <alignment vertical="center"/>
    </xf>
    <xf numFmtId="3" fontId="3" fillId="0" borderId="0" xfId="8" applyNumberFormat="1"/>
    <xf numFmtId="164" fontId="20" fillId="16" borderId="6" xfId="22" applyNumberFormat="1" applyFont="1" applyFill="1" applyBorder="1" applyAlignment="1">
      <alignment vertical="center"/>
    </xf>
    <xf numFmtId="164" fontId="20" fillId="16" borderId="0" xfId="22" applyNumberFormat="1" applyFont="1" applyFill="1" applyBorder="1" applyAlignment="1">
      <alignment vertical="center"/>
    </xf>
    <xf numFmtId="164" fontId="20" fillId="16" borderId="11" xfId="22" applyNumberFormat="1" applyFont="1" applyFill="1" applyBorder="1" applyAlignment="1">
      <alignment vertical="center"/>
    </xf>
    <xf numFmtId="14" fontId="3" fillId="0" borderId="0" xfId="8" applyNumberFormat="1"/>
    <xf numFmtId="0" fontId="3" fillId="17" borderId="3" xfId="22" applyFont="1" applyFill="1" applyBorder="1" applyAlignment="1">
      <alignment horizontal="center" vertical="center"/>
    </xf>
    <xf numFmtId="164" fontId="20" fillId="17" borderId="4" xfId="22" applyNumberFormat="1" applyFont="1" applyFill="1" applyBorder="1" applyAlignment="1">
      <alignment horizontal="right" vertical="center"/>
    </xf>
    <xf numFmtId="164" fontId="20" fillId="17" borderId="5" xfId="22" applyNumberFormat="1" applyFont="1" applyFill="1" applyBorder="1" applyAlignment="1">
      <alignment horizontal="right" vertical="center"/>
    </xf>
    <xf numFmtId="0" fontId="2" fillId="8" borderId="0" xfId="2" applyFill="1" applyBorder="1" applyAlignment="1">
      <alignment horizontal="center"/>
    </xf>
    <xf numFmtId="0" fontId="2" fillId="3" borderId="0" xfId="2" applyBorder="1" applyAlignment="1">
      <alignment horizontal="center"/>
    </xf>
    <xf numFmtId="0" fontId="2" fillId="3" borderId="0" xfId="2" applyBorder="1" applyAlignment="1">
      <alignment horizontal="center" vertical="center"/>
    </xf>
    <xf numFmtId="0" fontId="5" fillId="0" borderId="0" xfId="9" applyFont="1" applyFill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2" fillId="3" borderId="7" xfId="2" applyBorder="1" applyAlignment="1">
      <alignment horizontal="center" vertical="center"/>
    </xf>
    <xf numFmtId="0" fontId="2" fillId="3" borderId="8" xfId="2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3" borderId="3" xfId="2" applyFont="1" applyBorder="1" applyAlignment="1">
      <alignment horizontal="center" vertical="top"/>
    </xf>
    <xf numFmtId="0" fontId="8" fillId="3" borderId="4" xfId="2" applyFont="1" applyBorder="1" applyAlignment="1">
      <alignment horizontal="center" vertical="top"/>
    </xf>
    <xf numFmtId="0" fontId="8" fillId="3" borderId="5" xfId="2" applyFont="1" applyBorder="1" applyAlignment="1">
      <alignment horizontal="center" vertical="top"/>
    </xf>
    <xf numFmtId="0" fontId="2" fillId="6" borderId="0" xfId="5" applyBorder="1" applyAlignment="1">
      <alignment horizontal="center"/>
    </xf>
    <xf numFmtId="0" fontId="12" fillId="0" borderId="0" xfId="14" applyFont="1" applyBorder="1" applyAlignment="1">
      <alignment horizontal="center"/>
    </xf>
    <xf numFmtId="0" fontId="17" fillId="14" borderId="6" xfId="22" applyFont="1" applyFill="1" applyBorder="1" applyAlignment="1">
      <alignment horizontal="center" vertical="center"/>
    </xf>
    <xf numFmtId="0" fontId="17" fillId="14" borderId="0" xfId="22" applyFont="1" applyFill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17" fillId="15" borderId="2" xfId="22" applyFont="1" applyFill="1" applyBorder="1" applyAlignment="1">
      <alignment horizontal="center" vertical="center"/>
    </xf>
    <xf numFmtId="0" fontId="17" fillId="15" borderId="7" xfId="22" applyFont="1" applyFill="1" applyBorder="1" applyAlignment="1">
      <alignment horizontal="center" vertical="center"/>
    </xf>
    <xf numFmtId="0" fontId="17" fillId="15" borderId="8" xfId="22" applyFont="1" applyFill="1" applyBorder="1" applyAlignment="1">
      <alignment horizontal="center" vertical="center"/>
    </xf>
    <xf numFmtId="0" fontId="4" fillId="0" borderId="0" xfId="23" applyAlignment="1">
      <alignment horizontal="center"/>
    </xf>
    <xf numFmtId="0" fontId="22" fillId="17" borderId="2" xfId="22" applyFont="1" applyFill="1" applyBorder="1" applyAlignment="1">
      <alignment horizontal="center"/>
    </xf>
    <xf numFmtId="0" fontId="16" fillId="18" borderId="7" xfId="22" applyFill="1" applyBorder="1"/>
    <xf numFmtId="0" fontId="16" fillId="18" borderId="8" xfId="22" applyFill="1" applyBorder="1"/>
    <xf numFmtId="0" fontId="22" fillId="19" borderId="2" xfId="22" applyFont="1" applyFill="1" applyBorder="1" applyAlignment="1">
      <alignment horizontal="center"/>
    </xf>
  </cellXfs>
  <cellStyles count="24">
    <cellStyle name="20% - Énfasis1" xfId="3" builtinId="30"/>
    <cellStyle name="20% - Énfasis3" xfId="6" builtinId="38"/>
    <cellStyle name="20% - Énfasis3 2" xfId="15"/>
    <cellStyle name="20% - Énfasis3 3" xfId="16"/>
    <cellStyle name="40% - Énfasis1" xfId="4" builtinId="31"/>
    <cellStyle name="Buena 2" xfId="17"/>
    <cellStyle name="Énfasis1" xfId="2" builtinId="29"/>
    <cellStyle name="Énfasis3" xfId="5" builtinId="37"/>
    <cellStyle name="Euro" xfId="10"/>
    <cellStyle name="Millares" xfId="1" builtinId="3"/>
    <cellStyle name="Normal" xfId="0" builtinId="0"/>
    <cellStyle name="Normal 2" xfId="11"/>
    <cellStyle name="Normal 2 2" xfId="12"/>
    <cellStyle name="Normal 2 3" xfId="18"/>
    <cellStyle name="Normal 3" xfId="7"/>
    <cellStyle name="Normal 3 2" xfId="19"/>
    <cellStyle name="Normal 3 3" xfId="23"/>
    <cellStyle name="Normal 4" xfId="13"/>
    <cellStyle name="Normal 5" xfId="9"/>
    <cellStyle name="Normal 6" xfId="14"/>
    <cellStyle name="Normal 7" xfId="20"/>
    <cellStyle name="Normal 8" xfId="21"/>
    <cellStyle name="Normal 9" xfId="22"/>
    <cellStyle name="Normal_Libro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MX" sz="1200" b="1"/>
              <a:t>Pasajeros Nacionales 
(miles)</a:t>
            </a:r>
          </a:p>
        </c:rich>
      </c:tx>
      <c:layout>
        <c:manualLayout>
          <c:xMode val="edge"/>
          <c:yMode val="edge"/>
          <c:x val="0.34445832213918781"/>
          <c:y val="2.85620601041642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12563945693348"/>
          <c:y val="0.18350061646415702"/>
          <c:w val="0.82933886986970051"/>
          <c:h val="0.67522945451603866"/>
        </c:manualLayout>
      </c:layout>
      <c:lineChart>
        <c:grouping val="standard"/>
        <c:varyColors val="0"/>
        <c:ser>
          <c:idx val="0"/>
          <c:order val="0"/>
          <c:tx>
            <c:strRef>
              <c:f>Pasajeros!$B$1:$D$1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ap="rnd" cmpd="thinThick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thickThin"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scene3d>
                <a:camera prst="orthographicFront"/>
                <a:lightRig rig="threePt" dir="t"/>
              </a:scene3d>
              <a:sp3d>
                <a:bevelT w="101600" prst="riblet"/>
                <a:bevelB prst="angle"/>
              </a:sp3d>
            </c:spPr>
          </c:marker>
          <c:cat>
            <c:strRef>
              <c:f>Pasajeros!$A$3:$A$14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Pasajeros!$B$3:$B$14</c:f>
              <c:numCache>
                <c:formatCode>#,##0</c:formatCode>
                <c:ptCount val="12"/>
                <c:pt idx="0">
                  <c:v>1893323</c:v>
                </c:pt>
                <c:pt idx="1">
                  <c:v>1763475</c:v>
                </c:pt>
                <c:pt idx="2">
                  <c:v>2108953</c:v>
                </c:pt>
                <c:pt idx="3">
                  <c:v>2094765</c:v>
                </c:pt>
                <c:pt idx="4">
                  <c:v>2174191</c:v>
                </c:pt>
                <c:pt idx="5">
                  <c:v>2117281</c:v>
                </c:pt>
                <c:pt idx="6">
                  <c:v>2432123</c:v>
                </c:pt>
                <c:pt idx="7">
                  <c:v>2317500</c:v>
                </c:pt>
                <c:pt idx="8">
                  <c:v>2025041</c:v>
                </c:pt>
                <c:pt idx="9">
                  <c:v>2210263</c:v>
                </c:pt>
                <c:pt idx="10">
                  <c:v>2243446</c:v>
                </c:pt>
                <c:pt idx="11">
                  <c:v>2294195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Pasajeros!$E$1:$G$1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>
              <a:glow>
                <a:schemeClr val="accent1"/>
              </a:glow>
              <a:outerShdw blurRad="50800" sx="1000" sy="1000" algn="ctr" rotWithShape="0">
                <a:srgbClr val="000000"/>
              </a:outerShdw>
              <a:softEdge rad="0"/>
            </a:effectLst>
          </c:spPr>
          <c:marker>
            <c:symbol val="circle"/>
            <c:size val="9"/>
            <c:spPr>
              <a:solidFill>
                <a:srgbClr val="C00000"/>
              </a:solidFill>
              <a:effectLst>
                <a:glow>
                  <a:schemeClr val="accent1"/>
                </a:glow>
                <a:outerShdw blurRad="50800" sx="1000" sy="1000" algn="ctr" rotWithShape="0">
                  <a:srgbClr val="000000"/>
                </a:outerShdw>
                <a:softEdge rad="0"/>
              </a:effectLst>
            </c:spPr>
          </c:marker>
          <c:cat>
            <c:strRef>
              <c:f>Pasajeros!$A$3:$A$14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Pasajeros!$E$3:$E$14</c:f>
              <c:numCache>
                <c:formatCode>#,##0</c:formatCode>
                <c:ptCount val="12"/>
                <c:pt idx="0">
                  <c:v>2042278</c:v>
                </c:pt>
                <c:pt idx="1">
                  <c:v>1916392</c:v>
                </c:pt>
                <c:pt idx="2">
                  <c:v>2228391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5424"/>
        <c:axId val="64516608"/>
      </c:lineChart>
      <c:catAx>
        <c:axId val="780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s-MX"/>
          </a:p>
        </c:txPr>
        <c:crossAx val="64516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4516608"/>
        <c:scaling>
          <c:orientation val="minMax"/>
          <c:max val="30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78055424"/>
        <c:crosses val="autoZero"/>
        <c:crossBetween val="between"/>
        <c:majorUnit val="500000"/>
        <c:minorUnit val="20000"/>
        <c:dispUnits>
          <c:builtInUnit val="thousands"/>
        </c:dispUnits>
      </c:valAx>
      <c:spPr>
        <a:noFill/>
      </c:spPr>
    </c:plotArea>
    <c:legend>
      <c:legendPos val="t"/>
      <c:layout>
        <c:manualLayout>
          <c:xMode val="edge"/>
          <c:yMode val="edge"/>
          <c:x val="0.70038504545220559"/>
          <c:y val="3.537353215987539E-2"/>
          <c:w val="0.28236113319480494"/>
          <c:h val="8.17125340287784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s-MX" sz="1100" b="1"/>
              <a:t>Pasajeros Internacionales
(miles)</a:t>
            </a:r>
          </a:p>
        </c:rich>
      </c:tx>
      <c:layout>
        <c:manualLayout>
          <c:xMode val="edge"/>
          <c:yMode val="edge"/>
          <c:x val="0.34445832213918781"/>
          <c:y val="2.85620601041642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12563945693348"/>
          <c:y val="0.18350061646415702"/>
          <c:w val="0.82933886986970051"/>
          <c:h val="0.67522945451603866"/>
        </c:manualLayout>
      </c:layout>
      <c:lineChart>
        <c:grouping val="standard"/>
        <c:varyColors val="0"/>
        <c:ser>
          <c:idx val="0"/>
          <c:order val="0"/>
          <c:tx>
            <c:strRef>
              <c:f>Pasajeros!$B$1:$D$1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ap="rnd" cmpd="thinThick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thickThin"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scene3d>
                <a:camera prst="orthographicFront"/>
                <a:lightRig rig="threePt" dir="t"/>
              </a:scene3d>
              <a:sp3d>
                <a:bevelT w="101600" prst="riblet"/>
                <a:bevelB prst="angle"/>
              </a:sp3d>
            </c:spPr>
          </c:marker>
          <c:cat>
            <c:strRef>
              <c:f>Pasajeros!$A$3:$A$14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Pasajeros!$C$3:$C$14</c:f>
              <c:numCache>
                <c:formatCode>#,##0</c:formatCode>
                <c:ptCount val="12"/>
                <c:pt idx="0">
                  <c:v>1000477</c:v>
                </c:pt>
                <c:pt idx="1">
                  <c:v>805988</c:v>
                </c:pt>
                <c:pt idx="2">
                  <c:v>1007997</c:v>
                </c:pt>
                <c:pt idx="3">
                  <c:v>985724</c:v>
                </c:pt>
                <c:pt idx="4">
                  <c:v>1043699</c:v>
                </c:pt>
                <c:pt idx="5">
                  <c:v>1082002</c:v>
                </c:pt>
                <c:pt idx="6">
                  <c:v>1278519</c:v>
                </c:pt>
                <c:pt idx="7">
                  <c:v>1214291</c:v>
                </c:pt>
                <c:pt idx="8">
                  <c:v>984372</c:v>
                </c:pt>
                <c:pt idx="9">
                  <c:v>1055171</c:v>
                </c:pt>
                <c:pt idx="10">
                  <c:v>1066251</c:v>
                </c:pt>
                <c:pt idx="11">
                  <c:v>1233965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Pasajeros!$E$1:$G$1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>
              <a:glow>
                <a:schemeClr val="accent1"/>
              </a:glow>
              <a:outerShdw sx="1000" sy="1000" algn="ctr" rotWithShape="0">
                <a:srgbClr val="000000">
                  <a:alpha val="99000"/>
                </a:srgbClr>
              </a:outerShdw>
              <a:softEdge rad="0"/>
            </a:effectLst>
          </c:spPr>
          <c:marker>
            <c:symbol val="circle"/>
            <c:size val="9"/>
            <c:spPr>
              <a:solidFill>
                <a:srgbClr val="C00000"/>
              </a:solidFill>
              <a:effectLst>
                <a:glow>
                  <a:schemeClr val="accent1"/>
                </a:glow>
                <a:outerShdw sx="1000" sy="1000" algn="ctr" rotWithShape="0">
                  <a:srgbClr val="000000">
                    <a:alpha val="99000"/>
                  </a:srgbClr>
                </a:outerShdw>
                <a:softEdge rad="0"/>
              </a:effectLst>
            </c:spPr>
          </c:marker>
          <c:cat>
            <c:strRef>
              <c:f>Pasajeros!$A$3:$A$14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Pasajeros!$F$3:$F$14</c:f>
              <c:numCache>
                <c:formatCode>#,##0</c:formatCode>
                <c:ptCount val="12"/>
                <c:pt idx="0">
                  <c:v>1146908</c:v>
                </c:pt>
                <c:pt idx="1">
                  <c:v>943904</c:v>
                </c:pt>
                <c:pt idx="2">
                  <c:v>1128446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6896"/>
        <c:axId val="64518912"/>
      </c:lineChart>
      <c:catAx>
        <c:axId val="82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s-MX"/>
          </a:p>
        </c:txPr>
        <c:crossAx val="64518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4518912"/>
        <c:scaling>
          <c:orientation val="minMax"/>
          <c:max val="2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/>
            </a:pPr>
            <a:endParaRPr lang="es-MX"/>
          </a:p>
        </c:txPr>
        <c:crossAx val="82896896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t"/>
      <c:layout>
        <c:manualLayout>
          <c:xMode val="edge"/>
          <c:yMode val="edge"/>
          <c:x val="0.70038504545220559"/>
          <c:y val="3.537353215987539E-2"/>
          <c:w val="0.28236113319480494"/>
          <c:h val="8.17125340287784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MX" sz="1200" b="1"/>
              <a:t>Pasajeros  Totales 
(miles)</a:t>
            </a:r>
          </a:p>
        </c:rich>
      </c:tx>
      <c:layout>
        <c:manualLayout>
          <c:xMode val="edge"/>
          <c:yMode val="edge"/>
          <c:x val="0.34445832213918781"/>
          <c:y val="2.85620601041642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12563945693348"/>
          <c:y val="0.18350061646415702"/>
          <c:w val="0.82933886986970051"/>
          <c:h val="0.67522945451603866"/>
        </c:manualLayout>
      </c:layout>
      <c:lineChart>
        <c:grouping val="standard"/>
        <c:varyColors val="0"/>
        <c:ser>
          <c:idx val="0"/>
          <c:order val="0"/>
          <c:tx>
            <c:strRef>
              <c:f>Pasajeros!$B$1:$D$1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ap="rnd" cmpd="thinThick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thickThin"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scene3d>
                <a:camera prst="orthographicFront"/>
                <a:lightRig rig="threePt" dir="t"/>
              </a:scene3d>
              <a:sp3d>
                <a:bevelT w="101600" prst="riblet"/>
                <a:bevelB prst="angle"/>
              </a:sp3d>
            </c:spPr>
          </c:marker>
          <c:cat>
            <c:strRef>
              <c:f>Pasajeros!$A$3:$A$14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Pasajeros!$D$3:$D$14</c:f>
              <c:numCache>
                <c:formatCode>#,##0</c:formatCode>
                <c:ptCount val="12"/>
                <c:pt idx="0">
                  <c:v>2893800</c:v>
                </c:pt>
                <c:pt idx="1">
                  <c:v>2569463</c:v>
                </c:pt>
                <c:pt idx="2">
                  <c:v>3116950</c:v>
                </c:pt>
                <c:pt idx="3">
                  <c:v>3080489</c:v>
                </c:pt>
                <c:pt idx="4">
                  <c:v>3217890</c:v>
                </c:pt>
                <c:pt idx="5">
                  <c:v>3199283</c:v>
                </c:pt>
                <c:pt idx="6">
                  <c:v>3710642</c:v>
                </c:pt>
                <c:pt idx="7">
                  <c:v>3531791</c:v>
                </c:pt>
                <c:pt idx="8">
                  <c:v>3009413</c:v>
                </c:pt>
                <c:pt idx="9">
                  <c:v>3265434</c:v>
                </c:pt>
                <c:pt idx="10">
                  <c:v>3309697</c:v>
                </c:pt>
                <c:pt idx="11">
                  <c:v>3528160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Pasajeros!$E$1:$G$1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  <a:effectLst>
              <a:glow>
                <a:schemeClr val="accent1"/>
              </a:glow>
              <a:outerShdw blurRad="50800" sx="1000" sy="1000" algn="ctr" rotWithShape="0">
                <a:srgbClr val="000000"/>
              </a:outerShdw>
              <a:softEdge rad="0"/>
            </a:effectLst>
          </c:spPr>
          <c:marker>
            <c:symbol val="circle"/>
            <c:size val="9"/>
            <c:spPr>
              <a:solidFill>
                <a:srgbClr val="C00000"/>
              </a:solidFill>
              <a:effectLst>
                <a:glow>
                  <a:schemeClr val="accent1"/>
                </a:glow>
                <a:outerShdw blurRad="50800" sx="1000" sy="1000" algn="ctr" rotWithShape="0">
                  <a:srgbClr val="000000"/>
                </a:outerShdw>
                <a:softEdge rad="0"/>
              </a:effectLst>
            </c:spPr>
          </c:marker>
          <c:cat>
            <c:strRef>
              <c:f>Pasajeros!$A$3:$A$14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Pasajeros!$G$3:$G$14</c:f>
              <c:numCache>
                <c:formatCode>#,##0</c:formatCode>
                <c:ptCount val="12"/>
                <c:pt idx="0">
                  <c:v>3189186</c:v>
                </c:pt>
                <c:pt idx="1">
                  <c:v>2860296</c:v>
                </c:pt>
                <c:pt idx="2">
                  <c:v>3356837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7408"/>
        <c:axId val="88949888"/>
      </c:lineChart>
      <c:catAx>
        <c:axId val="828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/>
            </a:pPr>
            <a:endParaRPr lang="es-MX"/>
          </a:p>
        </c:txPr>
        <c:crossAx val="889498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8949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/>
            </a:pPr>
            <a:endParaRPr lang="es-MX"/>
          </a:p>
        </c:txPr>
        <c:crossAx val="82897408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t"/>
      <c:layout>
        <c:manualLayout>
          <c:xMode val="edge"/>
          <c:yMode val="edge"/>
          <c:x val="0.70038504545220559"/>
          <c:y val="3.537353215987539E-2"/>
          <c:w val="0.28236113319480494"/>
          <c:h val="8.171253402877848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Operaciones Totales</a:t>
            </a:r>
          </a:p>
        </c:rich>
      </c:tx>
      <c:layout>
        <c:manualLayout>
          <c:xMode val="edge"/>
          <c:yMode val="edge"/>
          <c:x val="0.37349633995516651"/>
          <c:y val="3.513778649781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681559358152854E-2"/>
          <c:y val="0.15354330708661829"/>
          <c:w val="0.87928210091057057"/>
          <c:h val="0.59655503500767471"/>
        </c:manualLayout>
      </c:layout>
      <c:lineChart>
        <c:grouping val="standard"/>
        <c:varyColors val="0"/>
        <c:ser>
          <c:idx val="0"/>
          <c:order val="0"/>
          <c:tx>
            <c:strRef>
              <c:f>Operaciones!$B$1:$D$1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mpd="thickThin">
              <a:prstDash val="solid"/>
            </a:ln>
          </c:spPr>
          <c:marker>
            <c:symbol val="circle"/>
            <c:size val="7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Operaciones!$D$3:$D$14</c:f>
              <c:numCache>
                <c:formatCode>#,##0</c:formatCode>
                <c:ptCount val="12"/>
                <c:pt idx="0">
                  <c:v>35222</c:v>
                </c:pt>
                <c:pt idx="1">
                  <c:v>31390</c:v>
                </c:pt>
                <c:pt idx="2">
                  <c:v>35874</c:v>
                </c:pt>
                <c:pt idx="3">
                  <c:v>35066</c:v>
                </c:pt>
                <c:pt idx="4">
                  <c:v>35947</c:v>
                </c:pt>
                <c:pt idx="5">
                  <c:v>34418</c:v>
                </c:pt>
                <c:pt idx="6">
                  <c:v>37367</c:v>
                </c:pt>
                <c:pt idx="7">
                  <c:v>37078</c:v>
                </c:pt>
                <c:pt idx="8">
                  <c:v>34260</c:v>
                </c:pt>
                <c:pt idx="9">
                  <c:v>36579</c:v>
                </c:pt>
                <c:pt idx="10">
                  <c:v>36069</c:v>
                </c:pt>
                <c:pt idx="11">
                  <c:v>37491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Operaciones!$E$1:$G$1</c:f>
              <c:strCache>
                <c:ptCount val="1"/>
                <c:pt idx="0">
                  <c:v>2016</c:v>
                </c:pt>
              </c:strCache>
            </c:strRef>
          </c:tx>
          <c:spPr>
            <a:ln w="53975" cap="flat" cmpd="thinThick">
              <a:prstDash val="solid"/>
              <a:miter lim="800000"/>
            </a:ln>
          </c:spPr>
          <c:marker>
            <c:symbol val="circle"/>
            <c:size val="8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Operaciones!$G$3:$G$14</c:f>
              <c:numCache>
                <c:formatCode>#,##0</c:formatCode>
                <c:ptCount val="12"/>
                <c:pt idx="0">
                  <c:v>36285</c:v>
                </c:pt>
                <c:pt idx="1">
                  <c:v>33989</c:v>
                </c:pt>
                <c:pt idx="2">
                  <c:v>36737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2160"/>
        <c:axId val="88953920"/>
      </c:lineChart>
      <c:catAx>
        <c:axId val="909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8953920"/>
        <c:crosses val="autoZero"/>
        <c:auto val="1"/>
        <c:lblAlgn val="ctr"/>
        <c:lblOffset val="100"/>
        <c:noMultiLvlLbl val="0"/>
      </c:catAx>
      <c:valAx>
        <c:axId val="88953920"/>
        <c:scaling>
          <c:orientation val="minMax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9097216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noFill/>
        <a:ln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es-MX"/>
          </a:p>
        </c:txPr>
      </c:legendEntry>
      <c:layout>
        <c:manualLayout>
          <c:xMode val="edge"/>
          <c:yMode val="edge"/>
          <c:x val="0.42073438245493494"/>
          <c:y val="0.87470467243944461"/>
          <c:w val="0.27320350736080401"/>
          <c:h val="8.12736492081894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1266" r="0.75000000000001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Operaciones Nacionales</a:t>
            </a:r>
          </a:p>
        </c:rich>
      </c:tx>
      <c:layout>
        <c:manualLayout>
          <c:xMode val="edge"/>
          <c:yMode val="edge"/>
          <c:x val="0.37349633995516651"/>
          <c:y val="3.513778649781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14513277011198E-2"/>
          <c:y val="0.15354330708661829"/>
          <c:w val="0.8585371358330689"/>
          <c:h val="0.59655503500767471"/>
        </c:manualLayout>
      </c:layout>
      <c:lineChart>
        <c:grouping val="standard"/>
        <c:varyColors val="0"/>
        <c:ser>
          <c:idx val="0"/>
          <c:order val="0"/>
          <c:tx>
            <c:strRef>
              <c:f>Operaciones!$B$1:$D$1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mpd="thickThin">
              <a:prstDash val="solid"/>
            </a:ln>
          </c:spPr>
          <c:marker>
            <c:symbol val="circle"/>
            <c:size val="7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Operaciones!$B$3:$B$14</c:f>
              <c:numCache>
                <c:formatCode>#,##0</c:formatCode>
                <c:ptCount val="12"/>
                <c:pt idx="0">
                  <c:v>26038</c:v>
                </c:pt>
                <c:pt idx="1">
                  <c:v>23438</c:v>
                </c:pt>
                <c:pt idx="2">
                  <c:v>26704</c:v>
                </c:pt>
                <c:pt idx="3">
                  <c:v>26019</c:v>
                </c:pt>
                <c:pt idx="4">
                  <c:v>26515</c:v>
                </c:pt>
                <c:pt idx="5">
                  <c:v>25030</c:v>
                </c:pt>
                <c:pt idx="6">
                  <c:v>27207</c:v>
                </c:pt>
                <c:pt idx="7">
                  <c:v>27083</c:v>
                </c:pt>
                <c:pt idx="8">
                  <c:v>25224</c:v>
                </c:pt>
                <c:pt idx="9">
                  <c:v>27026</c:v>
                </c:pt>
                <c:pt idx="10">
                  <c:v>26612</c:v>
                </c:pt>
                <c:pt idx="11">
                  <c:v>27202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Operaciones!$E$1:$G$1</c:f>
              <c:strCache>
                <c:ptCount val="1"/>
                <c:pt idx="0">
                  <c:v>2016</c:v>
                </c:pt>
              </c:strCache>
            </c:strRef>
          </c:tx>
          <c:spPr>
            <a:ln w="53975" cap="flat" cmpd="thinThick">
              <a:prstDash val="solid"/>
              <a:miter lim="800000"/>
            </a:ln>
          </c:spPr>
          <c:marker>
            <c:symbol val="circle"/>
            <c:size val="8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Operaciones!$E$3:$E$14</c:f>
              <c:numCache>
                <c:formatCode>#,##0</c:formatCode>
                <c:ptCount val="12"/>
                <c:pt idx="0">
                  <c:v>26250</c:v>
                </c:pt>
                <c:pt idx="1">
                  <c:v>24888</c:v>
                </c:pt>
                <c:pt idx="2">
                  <c:v>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8128"/>
        <c:axId val="88955648"/>
      </c:lineChart>
      <c:catAx>
        <c:axId val="877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8955648"/>
        <c:crosses val="autoZero"/>
        <c:auto val="1"/>
        <c:lblAlgn val="ctr"/>
        <c:lblOffset val="100"/>
        <c:noMultiLvlLbl val="0"/>
      </c:catAx>
      <c:valAx>
        <c:axId val="88955648"/>
        <c:scaling>
          <c:orientation val="minMax"/>
          <c:max val="3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7728128"/>
        <c:crosses val="autoZero"/>
        <c:crossBetween val="between"/>
        <c:majorUnit val="4000"/>
        <c:minorUnit val="600"/>
        <c:dispUnits>
          <c:builtInUnit val="thousands"/>
          <c:dispUnitsLbl>
            <c:layout/>
          </c:dispUnitsLbl>
        </c:dispUnits>
      </c:valAx>
      <c:spPr>
        <a:noFill/>
        <a:ln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es-MX"/>
          </a:p>
        </c:txPr>
      </c:legendEntry>
      <c:layout>
        <c:manualLayout>
          <c:xMode val="edge"/>
          <c:yMode val="edge"/>
          <c:x val="0.42073438245493494"/>
          <c:y val="0.87470467243944461"/>
          <c:w val="0.27320350736080401"/>
          <c:h val="8.12736492081894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1266" r="0.7500000000000126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Operaciones Internacionales</a:t>
            </a:r>
          </a:p>
        </c:rich>
      </c:tx>
      <c:layout>
        <c:manualLayout>
          <c:xMode val="edge"/>
          <c:yMode val="edge"/>
          <c:x val="0.36108173629134349"/>
          <c:y val="3.5137766238914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38386708379304"/>
          <c:y val="0.15354330708661829"/>
          <c:w val="0.84574123052276817"/>
          <c:h val="0.59655503500767471"/>
        </c:manualLayout>
      </c:layout>
      <c:lineChart>
        <c:grouping val="standard"/>
        <c:varyColors val="0"/>
        <c:ser>
          <c:idx val="0"/>
          <c:order val="0"/>
          <c:tx>
            <c:strRef>
              <c:f>Operaciones!$B$1:$D$1</c:f>
              <c:strCache>
                <c:ptCount val="1"/>
                <c:pt idx="0">
                  <c:v>2015</c:v>
                </c:pt>
              </c:strCache>
            </c:strRef>
          </c:tx>
          <c:spPr>
            <a:ln w="44450" cmpd="thickThin">
              <a:prstDash val="solid"/>
            </a:ln>
          </c:spPr>
          <c:marker>
            <c:symbol val="circle"/>
            <c:size val="7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Operaciones!$C$3:$C$14</c:f>
              <c:numCache>
                <c:formatCode>#,##0</c:formatCode>
                <c:ptCount val="12"/>
                <c:pt idx="0">
                  <c:v>9184</c:v>
                </c:pt>
                <c:pt idx="1">
                  <c:v>7952</c:v>
                </c:pt>
                <c:pt idx="2">
                  <c:v>9170</c:v>
                </c:pt>
                <c:pt idx="3">
                  <c:v>9047</c:v>
                </c:pt>
                <c:pt idx="4">
                  <c:v>9432</c:v>
                </c:pt>
                <c:pt idx="5">
                  <c:v>9388</c:v>
                </c:pt>
                <c:pt idx="6">
                  <c:v>10160</c:v>
                </c:pt>
                <c:pt idx="7">
                  <c:v>9995</c:v>
                </c:pt>
                <c:pt idx="8">
                  <c:v>9036</c:v>
                </c:pt>
                <c:pt idx="9">
                  <c:v>9553</c:v>
                </c:pt>
                <c:pt idx="10">
                  <c:v>9457</c:v>
                </c:pt>
                <c:pt idx="11">
                  <c:v>10289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Operaciones!$E$1:$G$1</c:f>
              <c:strCache>
                <c:ptCount val="1"/>
                <c:pt idx="0">
                  <c:v>2016</c:v>
                </c:pt>
              </c:strCache>
            </c:strRef>
          </c:tx>
          <c:spPr>
            <a:ln w="53975" cap="flat" cmpd="thinThick">
              <a:prstDash val="solid"/>
              <a:miter lim="800000"/>
            </a:ln>
          </c:spPr>
          <c:marker>
            <c:symbol val="circle"/>
            <c:size val="8"/>
          </c:marker>
          <c:cat>
            <c:strRef>
              <c:f>'Operaciones Comerciales'!$A$6:$A$17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Operaciones!$F$3:$F$14</c:f>
              <c:numCache>
                <c:formatCode>#,##0</c:formatCode>
                <c:ptCount val="12"/>
                <c:pt idx="0">
                  <c:v>10035</c:v>
                </c:pt>
                <c:pt idx="1">
                  <c:v>9101</c:v>
                </c:pt>
                <c:pt idx="2">
                  <c:v>10118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8640"/>
        <c:axId val="87777856"/>
      </c:lineChart>
      <c:catAx>
        <c:axId val="877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7777856"/>
        <c:crosses val="autoZero"/>
        <c:auto val="1"/>
        <c:lblAlgn val="ctr"/>
        <c:lblOffset val="100"/>
        <c:noMultiLvlLbl val="0"/>
      </c:catAx>
      <c:valAx>
        <c:axId val="87777856"/>
        <c:scaling>
          <c:orientation val="minMax"/>
          <c:max val="11000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7728640"/>
        <c:crosses val="autoZero"/>
        <c:crossBetween val="between"/>
        <c:majorUnit val="2000"/>
        <c:minorUnit val="200"/>
        <c:dispUnits>
          <c:builtInUnit val="thousands"/>
          <c:dispUnitsLbl>
            <c:layout>
              <c:manualLayout>
                <c:xMode val="edge"/>
                <c:yMode val="edge"/>
                <c:x val="1.9886448934766075E-2"/>
                <c:y val="0.15354326125646109"/>
              </c:manualLayout>
            </c:layout>
          </c:dispUnitsLbl>
        </c:dispUnits>
      </c:valAx>
      <c:spPr>
        <a:noFill/>
        <a:ln>
          <a:prstDash val="sysDash"/>
        </a:ln>
      </c:spPr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es-MX"/>
          </a:p>
        </c:txPr>
      </c:legendEntry>
      <c:layout>
        <c:manualLayout>
          <c:xMode val="edge"/>
          <c:yMode val="edge"/>
          <c:x val="0.42073438245493494"/>
          <c:y val="0.87470467243944461"/>
          <c:w val="0.27320350736080401"/>
          <c:h val="8.127364920818946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1266" r="0.75000000000001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194894</xdr:colOff>
      <xdr:row>23</xdr:row>
      <xdr:rowOff>81700</xdr:rowOff>
    </xdr:from>
    <xdr:to>
      <xdr:col>6</xdr:col>
      <xdr:colOff>619125</xdr:colOff>
      <xdr:row>42</xdr:row>
      <xdr:rowOff>66675</xdr:rowOff>
    </xdr:to>
    <xdr:graphicFrame macro="">
      <xdr:nvGraphicFramePr>
        <xdr:cNvPr id="2" name="Objec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43</xdr:row>
      <xdr:rowOff>19050</xdr:rowOff>
    </xdr:from>
    <xdr:to>
      <xdr:col>6</xdr:col>
      <xdr:colOff>619125</xdr:colOff>
      <xdr:row>58</xdr:row>
      <xdr:rowOff>160287</xdr:rowOff>
    </xdr:to>
    <xdr:graphicFrame macro="">
      <xdr:nvGraphicFramePr>
        <xdr:cNvPr id="3" name="Objec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25</xdr:row>
      <xdr:rowOff>57150</xdr:rowOff>
    </xdr:from>
    <xdr:to>
      <xdr:col>13</xdr:col>
      <xdr:colOff>590550</xdr:colOff>
      <xdr:row>44</xdr:row>
      <xdr:rowOff>9525</xdr:rowOff>
    </xdr:to>
    <xdr:graphicFrame macro="">
      <xdr:nvGraphicFramePr>
        <xdr:cNvPr id="4" name="Objec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12</xdr:col>
      <xdr:colOff>591693</xdr:colOff>
      <xdr:row>32</xdr:row>
      <xdr:rowOff>139377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3630706"/>
          <a:ext cx="4401693" cy="2828789"/>
        </a:xfrm>
        <a:prstGeom prst="rect">
          <a:avLst/>
        </a:prstGeom>
      </xdr:spPr>
    </xdr:pic>
    <xdr:clientData/>
  </xdr:twoCellAnchor>
  <xdr:twoCellAnchor editAs="oneCell">
    <xdr:from>
      <xdr:col>7</xdr:col>
      <xdr:colOff>403412</xdr:colOff>
      <xdr:row>35</xdr:row>
      <xdr:rowOff>44823</xdr:rowOff>
    </xdr:from>
    <xdr:to>
      <xdr:col>12</xdr:col>
      <xdr:colOff>708569</xdr:colOff>
      <xdr:row>49</xdr:row>
      <xdr:rowOff>140537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7412" y="6936441"/>
          <a:ext cx="4115157" cy="277392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19</xdr:col>
      <xdr:colOff>475859</xdr:colOff>
      <xdr:row>37</xdr:row>
      <xdr:rowOff>146981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00" y="4773706"/>
          <a:ext cx="4285859" cy="2645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16</xdr:row>
      <xdr:rowOff>66675</xdr:rowOff>
    </xdr:from>
    <xdr:to>
      <xdr:col>16</xdr:col>
      <xdr:colOff>28575</xdr:colOff>
      <xdr:row>34</xdr:row>
      <xdr:rowOff>158676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16</xdr:row>
      <xdr:rowOff>95250</xdr:rowOff>
    </xdr:from>
    <xdr:to>
      <xdr:col>8</xdr:col>
      <xdr:colOff>238125</xdr:colOff>
      <xdr:row>35</xdr:row>
      <xdr:rowOff>25326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35</xdr:row>
      <xdr:rowOff>114300</xdr:rowOff>
    </xdr:from>
    <xdr:to>
      <xdr:col>8</xdr:col>
      <xdr:colOff>447675</xdr:colOff>
      <xdr:row>54</xdr:row>
      <xdr:rowOff>44376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22</xdr:row>
      <xdr:rowOff>19050</xdr:rowOff>
    </xdr:from>
    <xdr:to>
      <xdr:col>8</xdr:col>
      <xdr:colOff>618093</xdr:colOff>
      <xdr:row>41</xdr:row>
      <xdr:rowOff>155345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5715000"/>
          <a:ext cx="5675868" cy="32128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57150</xdr:rowOff>
    </xdr:from>
    <xdr:to>
      <xdr:col>9</xdr:col>
      <xdr:colOff>23367</xdr:colOff>
      <xdr:row>65</xdr:row>
      <xdr:rowOff>92486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477375"/>
          <a:ext cx="5852667" cy="3273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9</xdr:col>
      <xdr:colOff>228996</xdr:colOff>
      <xdr:row>11</xdr:row>
      <xdr:rowOff>146541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971550"/>
          <a:ext cx="4572396" cy="27373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</xdr:row>
      <xdr:rowOff>85725</xdr:rowOff>
    </xdr:from>
    <xdr:to>
      <xdr:col>7</xdr:col>
      <xdr:colOff>761087</xdr:colOff>
      <xdr:row>29</xdr:row>
      <xdr:rowOff>265470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5591175"/>
          <a:ext cx="7047587" cy="338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Normal="100" workbookViewId="0">
      <selection activeCell="E1" sqref="E1:G1"/>
    </sheetView>
  </sheetViews>
  <sheetFormatPr baseColWidth="10" defaultRowHeight="12.75" x14ac:dyDescent="0.2"/>
  <cols>
    <col min="1" max="1" width="8.42578125" style="2" customWidth="1"/>
    <col min="2" max="7" width="10.42578125" style="2" customWidth="1"/>
    <col min="8" max="9" width="7.85546875" style="2" customWidth="1"/>
    <col min="10" max="10" width="8.140625" style="2" customWidth="1"/>
    <col min="11" max="11" width="21.140625" style="2" customWidth="1"/>
    <col min="12" max="12" width="12.85546875" style="2" bestFit="1" customWidth="1"/>
    <col min="13" max="14" width="11.42578125" style="2"/>
    <col min="15" max="15" width="21.140625" style="2" customWidth="1"/>
    <col min="16" max="257" width="11.42578125" style="2"/>
    <col min="258" max="258" width="13.85546875" style="2" customWidth="1"/>
    <col min="259" max="259" width="12.28515625" style="2" bestFit="1" customWidth="1"/>
    <col min="260" max="261" width="11.28515625" style="2" customWidth="1"/>
    <col min="262" max="262" width="15" style="2" bestFit="1" customWidth="1"/>
    <col min="263" max="263" width="13.28515625" style="2" bestFit="1" customWidth="1"/>
    <col min="264" max="264" width="15.28515625" style="2" bestFit="1" customWidth="1"/>
    <col min="265" max="265" width="9" style="2" bestFit="1" customWidth="1"/>
    <col min="266" max="266" width="10.140625" style="2" customWidth="1"/>
    <col min="267" max="267" width="8.140625" style="2" customWidth="1"/>
    <col min="268" max="513" width="11.42578125" style="2"/>
    <col min="514" max="514" width="13.85546875" style="2" customWidth="1"/>
    <col min="515" max="515" width="12.28515625" style="2" bestFit="1" customWidth="1"/>
    <col min="516" max="517" width="11.28515625" style="2" customWidth="1"/>
    <col min="518" max="518" width="15" style="2" bestFit="1" customWidth="1"/>
    <col min="519" max="519" width="13.28515625" style="2" bestFit="1" customWidth="1"/>
    <col min="520" max="520" width="15.28515625" style="2" bestFit="1" customWidth="1"/>
    <col min="521" max="521" width="9" style="2" bestFit="1" customWidth="1"/>
    <col min="522" max="522" width="10.140625" style="2" customWidth="1"/>
    <col min="523" max="523" width="8.140625" style="2" customWidth="1"/>
    <col min="524" max="769" width="11.42578125" style="2"/>
    <col min="770" max="770" width="13.85546875" style="2" customWidth="1"/>
    <col min="771" max="771" width="12.28515625" style="2" bestFit="1" customWidth="1"/>
    <col min="772" max="773" width="11.28515625" style="2" customWidth="1"/>
    <col min="774" max="774" width="15" style="2" bestFit="1" customWidth="1"/>
    <col min="775" max="775" width="13.28515625" style="2" bestFit="1" customWidth="1"/>
    <col min="776" max="776" width="15.28515625" style="2" bestFit="1" customWidth="1"/>
    <col min="777" max="777" width="9" style="2" bestFit="1" customWidth="1"/>
    <col min="778" max="778" width="10.140625" style="2" customWidth="1"/>
    <col min="779" max="779" width="8.140625" style="2" customWidth="1"/>
    <col min="780" max="1025" width="11.42578125" style="2"/>
    <col min="1026" max="1026" width="13.85546875" style="2" customWidth="1"/>
    <col min="1027" max="1027" width="12.28515625" style="2" bestFit="1" customWidth="1"/>
    <col min="1028" max="1029" width="11.28515625" style="2" customWidth="1"/>
    <col min="1030" max="1030" width="15" style="2" bestFit="1" customWidth="1"/>
    <col min="1031" max="1031" width="13.28515625" style="2" bestFit="1" customWidth="1"/>
    <col min="1032" max="1032" width="15.28515625" style="2" bestFit="1" customWidth="1"/>
    <col min="1033" max="1033" width="9" style="2" bestFit="1" customWidth="1"/>
    <col min="1034" max="1034" width="10.140625" style="2" customWidth="1"/>
    <col min="1035" max="1035" width="8.140625" style="2" customWidth="1"/>
    <col min="1036" max="1281" width="11.42578125" style="2"/>
    <col min="1282" max="1282" width="13.85546875" style="2" customWidth="1"/>
    <col min="1283" max="1283" width="12.28515625" style="2" bestFit="1" customWidth="1"/>
    <col min="1284" max="1285" width="11.28515625" style="2" customWidth="1"/>
    <col min="1286" max="1286" width="15" style="2" bestFit="1" customWidth="1"/>
    <col min="1287" max="1287" width="13.28515625" style="2" bestFit="1" customWidth="1"/>
    <col min="1288" max="1288" width="15.28515625" style="2" bestFit="1" customWidth="1"/>
    <col min="1289" max="1289" width="9" style="2" bestFit="1" customWidth="1"/>
    <col min="1290" max="1290" width="10.140625" style="2" customWidth="1"/>
    <col min="1291" max="1291" width="8.140625" style="2" customWidth="1"/>
    <col min="1292" max="1537" width="11.42578125" style="2"/>
    <col min="1538" max="1538" width="13.85546875" style="2" customWidth="1"/>
    <col min="1539" max="1539" width="12.28515625" style="2" bestFit="1" customWidth="1"/>
    <col min="1540" max="1541" width="11.28515625" style="2" customWidth="1"/>
    <col min="1542" max="1542" width="15" style="2" bestFit="1" customWidth="1"/>
    <col min="1543" max="1543" width="13.28515625" style="2" bestFit="1" customWidth="1"/>
    <col min="1544" max="1544" width="15.28515625" style="2" bestFit="1" customWidth="1"/>
    <col min="1545" max="1545" width="9" style="2" bestFit="1" customWidth="1"/>
    <col min="1546" max="1546" width="10.140625" style="2" customWidth="1"/>
    <col min="1547" max="1547" width="8.140625" style="2" customWidth="1"/>
    <col min="1548" max="1793" width="11.42578125" style="2"/>
    <col min="1794" max="1794" width="13.85546875" style="2" customWidth="1"/>
    <col min="1795" max="1795" width="12.28515625" style="2" bestFit="1" customWidth="1"/>
    <col min="1796" max="1797" width="11.28515625" style="2" customWidth="1"/>
    <col min="1798" max="1798" width="15" style="2" bestFit="1" customWidth="1"/>
    <col min="1799" max="1799" width="13.28515625" style="2" bestFit="1" customWidth="1"/>
    <col min="1800" max="1800" width="15.28515625" style="2" bestFit="1" customWidth="1"/>
    <col min="1801" max="1801" width="9" style="2" bestFit="1" customWidth="1"/>
    <col min="1802" max="1802" width="10.140625" style="2" customWidth="1"/>
    <col min="1803" max="1803" width="8.140625" style="2" customWidth="1"/>
    <col min="1804" max="2049" width="11.42578125" style="2"/>
    <col min="2050" max="2050" width="13.85546875" style="2" customWidth="1"/>
    <col min="2051" max="2051" width="12.28515625" style="2" bestFit="1" customWidth="1"/>
    <col min="2052" max="2053" width="11.28515625" style="2" customWidth="1"/>
    <col min="2054" max="2054" width="15" style="2" bestFit="1" customWidth="1"/>
    <col min="2055" max="2055" width="13.28515625" style="2" bestFit="1" customWidth="1"/>
    <col min="2056" max="2056" width="15.28515625" style="2" bestFit="1" customWidth="1"/>
    <col min="2057" max="2057" width="9" style="2" bestFit="1" customWidth="1"/>
    <col min="2058" max="2058" width="10.140625" style="2" customWidth="1"/>
    <col min="2059" max="2059" width="8.140625" style="2" customWidth="1"/>
    <col min="2060" max="2305" width="11.42578125" style="2"/>
    <col min="2306" max="2306" width="13.85546875" style="2" customWidth="1"/>
    <col min="2307" max="2307" width="12.28515625" style="2" bestFit="1" customWidth="1"/>
    <col min="2308" max="2309" width="11.28515625" style="2" customWidth="1"/>
    <col min="2310" max="2310" width="15" style="2" bestFit="1" customWidth="1"/>
    <col min="2311" max="2311" width="13.28515625" style="2" bestFit="1" customWidth="1"/>
    <col min="2312" max="2312" width="15.28515625" style="2" bestFit="1" customWidth="1"/>
    <col min="2313" max="2313" width="9" style="2" bestFit="1" customWidth="1"/>
    <col min="2314" max="2314" width="10.140625" style="2" customWidth="1"/>
    <col min="2315" max="2315" width="8.140625" style="2" customWidth="1"/>
    <col min="2316" max="2561" width="11.42578125" style="2"/>
    <col min="2562" max="2562" width="13.85546875" style="2" customWidth="1"/>
    <col min="2563" max="2563" width="12.28515625" style="2" bestFit="1" customWidth="1"/>
    <col min="2564" max="2565" width="11.28515625" style="2" customWidth="1"/>
    <col min="2566" max="2566" width="15" style="2" bestFit="1" customWidth="1"/>
    <col min="2567" max="2567" width="13.28515625" style="2" bestFit="1" customWidth="1"/>
    <col min="2568" max="2568" width="15.28515625" style="2" bestFit="1" customWidth="1"/>
    <col min="2569" max="2569" width="9" style="2" bestFit="1" customWidth="1"/>
    <col min="2570" max="2570" width="10.140625" style="2" customWidth="1"/>
    <col min="2571" max="2571" width="8.140625" style="2" customWidth="1"/>
    <col min="2572" max="2817" width="11.42578125" style="2"/>
    <col min="2818" max="2818" width="13.85546875" style="2" customWidth="1"/>
    <col min="2819" max="2819" width="12.28515625" style="2" bestFit="1" customWidth="1"/>
    <col min="2820" max="2821" width="11.28515625" style="2" customWidth="1"/>
    <col min="2822" max="2822" width="15" style="2" bestFit="1" customWidth="1"/>
    <col min="2823" max="2823" width="13.28515625" style="2" bestFit="1" customWidth="1"/>
    <col min="2824" max="2824" width="15.28515625" style="2" bestFit="1" customWidth="1"/>
    <col min="2825" max="2825" width="9" style="2" bestFit="1" customWidth="1"/>
    <col min="2826" max="2826" width="10.140625" style="2" customWidth="1"/>
    <col min="2827" max="2827" width="8.140625" style="2" customWidth="1"/>
    <col min="2828" max="3073" width="11.42578125" style="2"/>
    <col min="3074" max="3074" width="13.85546875" style="2" customWidth="1"/>
    <col min="3075" max="3075" width="12.28515625" style="2" bestFit="1" customWidth="1"/>
    <col min="3076" max="3077" width="11.28515625" style="2" customWidth="1"/>
    <col min="3078" max="3078" width="15" style="2" bestFit="1" customWidth="1"/>
    <col min="3079" max="3079" width="13.28515625" style="2" bestFit="1" customWidth="1"/>
    <col min="3080" max="3080" width="15.28515625" style="2" bestFit="1" customWidth="1"/>
    <col min="3081" max="3081" width="9" style="2" bestFit="1" customWidth="1"/>
    <col min="3082" max="3082" width="10.140625" style="2" customWidth="1"/>
    <col min="3083" max="3083" width="8.140625" style="2" customWidth="1"/>
    <col min="3084" max="3329" width="11.42578125" style="2"/>
    <col min="3330" max="3330" width="13.85546875" style="2" customWidth="1"/>
    <col min="3331" max="3331" width="12.28515625" style="2" bestFit="1" customWidth="1"/>
    <col min="3332" max="3333" width="11.28515625" style="2" customWidth="1"/>
    <col min="3334" max="3334" width="15" style="2" bestFit="1" customWidth="1"/>
    <col min="3335" max="3335" width="13.28515625" style="2" bestFit="1" customWidth="1"/>
    <col min="3336" max="3336" width="15.28515625" style="2" bestFit="1" customWidth="1"/>
    <col min="3337" max="3337" width="9" style="2" bestFit="1" customWidth="1"/>
    <col min="3338" max="3338" width="10.140625" style="2" customWidth="1"/>
    <col min="3339" max="3339" width="8.140625" style="2" customWidth="1"/>
    <col min="3340" max="3585" width="11.42578125" style="2"/>
    <col min="3586" max="3586" width="13.85546875" style="2" customWidth="1"/>
    <col min="3587" max="3587" width="12.28515625" style="2" bestFit="1" customWidth="1"/>
    <col min="3588" max="3589" width="11.28515625" style="2" customWidth="1"/>
    <col min="3590" max="3590" width="15" style="2" bestFit="1" customWidth="1"/>
    <col min="3591" max="3591" width="13.28515625" style="2" bestFit="1" customWidth="1"/>
    <col min="3592" max="3592" width="15.28515625" style="2" bestFit="1" customWidth="1"/>
    <col min="3593" max="3593" width="9" style="2" bestFit="1" customWidth="1"/>
    <col min="3594" max="3594" width="10.140625" style="2" customWidth="1"/>
    <col min="3595" max="3595" width="8.140625" style="2" customWidth="1"/>
    <col min="3596" max="3841" width="11.42578125" style="2"/>
    <col min="3842" max="3842" width="13.85546875" style="2" customWidth="1"/>
    <col min="3843" max="3843" width="12.28515625" style="2" bestFit="1" customWidth="1"/>
    <col min="3844" max="3845" width="11.28515625" style="2" customWidth="1"/>
    <col min="3846" max="3846" width="15" style="2" bestFit="1" customWidth="1"/>
    <col min="3847" max="3847" width="13.28515625" style="2" bestFit="1" customWidth="1"/>
    <col min="3848" max="3848" width="15.28515625" style="2" bestFit="1" customWidth="1"/>
    <col min="3849" max="3849" width="9" style="2" bestFit="1" customWidth="1"/>
    <col min="3850" max="3850" width="10.140625" style="2" customWidth="1"/>
    <col min="3851" max="3851" width="8.140625" style="2" customWidth="1"/>
    <col min="3852" max="4097" width="11.42578125" style="2"/>
    <col min="4098" max="4098" width="13.85546875" style="2" customWidth="1"/>
    <col min="4099" max="4099" width="12.28515625" style="2" bestFit="1" customWidth="1"/>
    <col min="4100" max="4101" width="11.28515625" style="2" customWidth="1"/>
    <col min="4102" max="4102" width="15" style="2" bestFit="1" customWidth="1"/>
    <col min="4103" max="4103" width="13.28515625" style="2" bestFit="1" customWidth="1"/>
    <col min="4104" max="4104" width="15.28515625" style="2" bestFit="1" customWidth="1"/>
    <col min="4105" max="4105" width="9" style="2" bestFit="1" customWidth="1"/>
    <col min="4106" max="4106" width="10.140625" style="2" customWidth="1"/>
    <col min="4107" max="4107" width="8.140625" style="2" customWidth="1"/>
    <col min="4108" max="4353" width="11.42578125" style="2"/>
    <col min="4354" max="4354" width="13.85546875" style="2" customWidth="1"/>
    <col min="4355" max="4355" width="12.28515625" style="2" bestFit="1" customWidth="1"/>
    <col min="4356" max="4357" width="11.28515625" style="2" customWidth="1"/>
    <col min="4358" max="4358" width="15" style="2" bestFit="1" customWidth="1"/>
    <col min="4359" max="4359" width="13.28515625" style="2" bestFit="1" customWidth="1"/>
    <col min="4360" max="4360" width="15.28515625" style="2" bestFit="1" customWidth="1"/>
    <col min="4361" max="4361" width="9" style="2" bestFit="1" customWidth="1"/>
    <col min="4362" max="4362" width="10.140625" style="2" customWidth="1"/>
    <col min="4363" max="4363" width="8.140625" style="2" customWidth="1"/>
    <col min="4364" max="4609" width="11.42578125" style="2"/>
    <col min="4610" max="4610" width="13.85546875" style="2" customWidth="1"/>
    <col min="4611" max="4611" width="12.28515625" style="2" bestFit="1" customWidth="1"/>
    <col min="4612" max="4613" width="11.28515625" style="2" customWidth="1"/>
    <col min="4614" max="4614" width="15" style="2" bestFit="1" customWidth="1"/>
    <col min="4615" max="4615" width="13.28515625" style="2" bestFit="1" customWidth="1"/>
    <col min="4616" max="4616" width="15.28515625" style="2" bestFit="1" customWidth="1"/>
    <col min="4617" max="4617" width="9" style="2" bestFit="1" customWidth="1"/>
    <col min="4618" max="4618" width="10.140625" style="2" customWidth="1"/>
    <col min="4619" max="4619" width="8.140625" style="2" customWidth="1"/>
    <col min="4620" max="4865" width="11.42578125" style="2"/>
    <col min="4866" max="4866" width="13.85546875" style="2" customWidth="1"/>
    <col min="4867" max="4867" width="12.28515625" style="2" bestFit="1" customWidth="1"/>
    <col min="4868" max="4869" width="11.28515625" style="2" customWidth="1"/>
    <col min="4870" max="4870" width="15" style="2" bestFit="1" customWidth="1"/>
    <col min="4871" max="4871" width="13.28515625" style="2" bestFit="1" customWidth="1"/>
    <col min="4872" max="4872" width="15.28515625" style="2" bestFit="1" customWidth="1"/>
    <col min="4873" max="4873" width="9" style="2" bestFit="1" customWidth="1"/>
    <col min="4874" max="4874" width="10.140625" style="2" customWidth="1"/>
    <col min="4875" max="4875" width="8.140625" style="2" customWidth="1"/>
    <col min="4876" max="5121" width="11.42578125" style="2"/>
    <col min="5122" max="5122" width="13.85546875" style="2" customWidth="1"/>
    <col min="5123" max="5123" width="12.28515625" style="2" bestFit="1" customWidth="1"/>
    <col min="5124" max="5125" width="11.28515625" style="2" customWidth="1"/>
    <col min="5126" max="5126" width="15" style="2" bestFit="1" customWidth="1"/>
    <col min="5127" max="5127" width="13.28515625" style="2" bestFit="1" customWidth="1"/>
    <col min="5128" max="5128" width="15.28515625" style="2" bestFit="1" customWidth="1"/>
    <col min="5129" max="5129" width="9" style="2" bestFit="1" customWidth="1"/>
    <col min="5130" max="5130" width="10.140625" style="2" customWidth="1"/>
    <col min="5131" max="5131" width="8.140625" style="2" customWidth="1"/>
    <col min="5132" max="5377" width="11.42578125" style="2"/>
    <col min="5378" max="5378" width="13.85546875" style="2" customWidth="1"/>
    <col min="5379" max="5379" width="12.28515625" style="2" bestFit="1" customWidth="1"/>
    <col min="5380" max="5381" width="11.28515625" style="2" customWidth="1"/>
    <col min="5382" max="5382" width="15" style="2" bestFit="1" customWidth="1"/>
    <col min="5383" max="5383" width="13.28515625" style="2" bestFit="1" customWidth="1"/>
    <col min="5384" max="5384" width="15.28515625" style="2" bestFit="1" customWidth="1"/>
    <col min="5385" max="5385" width="9" style="2" bestFit="1" customWidth="1"/>
    <col min="5386" max="5386" width="10.140625" style="2" customWidth="1"/>
    <col min="5387" max="5387" width="8.140625" style="2" customWidth="1"/>
    <col min="5388" max="5633" width="11.42578125" style="2"/>
    <col min="5634" max="5634" width="13.85546875" style="2" customWidth="1"/>
    <col min="5635" max="5635" width="12.28515625" style="2" bestFit="1" customWidth="1"/>
    <col min="5636" max="5637" width="11.28515625" style="2" customWidth="1"/>
    <col min="5638" max="5638" width="15" style="2" bestFit="1" customWidth="1"/>
    <col min="5639" max="5639" width="13.28515625" style="2" bestFit="1" customWidth="1"/>
    <col min="5640" max="5640" width="15.28515625" style="2" bestFit="1" customWidth="1"/>
    <col min="5641" max="5641" width="9" style="2" bestFit="1" customWidth="1"/>
    <col min="5642" max="5642" width="10.140625" style="2" customWidth="1"/>
    <col min="5643" max="5643" width="8.140625" style="2" customWidth="1"/>
    <col min="5644" max="5889" width="11.42578125" style="2"/>
    <col min="5890" max="5890" width="13.85546875" style="2" customWidth="1"/>
    <col min="5891" max="5891" width="12.28515625" style="2" bestFit="1" customWidth="1"/>
    <col min="5892" max="5893" width="11.28515625" style="2" customWidth="1"/>
    <col min="5894" max="5894" width="15" style="2" bestFit="1" customWidth="1"/>
    <col min="5895" max="5895" width="13.28515625" style="2" bestFit="1" customWidth="1"/>
    <col min="5896" max="5896" width="15.28515625" style="2" bestFit="1" customWidth="1"/>
    <col min="5897" max="5897" width="9" style="2" bestFit="1" customWidth="1"/>
    <col min="5898" max="5898" width="10.140625" style="2" customWidth="1"/>
    <col min="5899" max="5899" width="8.140625" style="2" customWidth="1"/>
    <col min="5900" max="6145" width="11.42578125" style="2"/>
    <col min="6146" max="6146" width="13.85546875" style="2" customWidth="1"/>
    <col min="6147" max="6147" width="12.28515625" style="2" bestFit="1" customWidth="1"/>
    <col min="6148" max="6149" width="11.28515625" style="2" customWidth="1"/>
    <col min="6150" max="6150" width="15" style="2" bestFit="1" customWidth="1"/>
    <col min="6151" max="6151" width="13.28515625" style="2" bestFit="1" customWidth="1"/>
    <col min="6152" max="6152" width="15.28515625" style="2" bestFit="1" customWidth="1"/>
    <col min="6153" max="6153" width="9" style="2" bestFit="1" customWidth="1"/>
    <col min="6154" max="6154" width="10.140625" style="2" customWidth="1"/>
    <col min="6155" max="6155" width="8.140625" style="2" customWidth="1"/>
    <col min="6156" max="6401" width="11.42578125" style="2"/>
    <col min="6402" max="6402" width="13.85546875" style="2" customWidth="1"/>
    <col min="6403" max="6403" width="12.28515625" style="2" bestFit="1" customWidth="1"/>
    <col min="6404" max="6405" width="11.28515625" style="2" customWidth="1"/>
    <col min="6406" max="6406" width="15" style="2" bestFit="1" customWidth="1"/>
    <col min="6407" max="6407" width="13.28515625" style="2" bestFit="1" customWidth="1"/>
    <col min="6408" max="6408" width="15.28515625" style="2" bestFit="1" customWidth="1"/>
    <col min="6409" max="6409" width="9" style="2" bestFit="1" customWidth="1"/>
    <col min="6410" max="6410" width="10.140625" style="2" customWidth="1"/>
    <col min="6411" max="6411" width="8.140625" style="2" customWidth="1"/>
    <col min="6412" max="6657" width="11.42578125" style="2"/>
    <col min="6658" max="6658" width="13.85546875" style="2" customWidth="1"/>
    <col min="6659" max="6659" width="12.28515625" style="2" bestFit="1" customWidth="1"/>
    <col min="6660" max="6661" width="11.28515625" style="2" customWidth="1"/>
    <col min="6662" max="6662" width="15" style="2" bestFit="1" customWidth="1"/>
    <col min="6663" max="6663" width="13.28515625" style="2" bestFit="1" customWidth="1"/>
    <col min="6664" max="6664" width="15.28515625" style="2" bestFit="1" customWidth="1"/>
    <col min="6665" max="6665" width="9" style="2" bestFit="1" customWidth="1"/>
    <col min="6666" max="6666" width="10.140625" style="2" customWidth="1"/>
    <col min="6667" max="6667" width="8.140625" style="2" customWidth="1"/>
    <col min="6668" max="6913" width="11.42578125" style="2"/>
    <col min="6914" max="6914" width="13.85546875" style="2" customWidth="1"/>
    <col min="6915" max="6915" width="12.28515625" style="2" bestFit="1" customWidth="1"/>
    <col min="6916" max="6917" width="11.28515625" style="2" customWidth="1"/>
    <col min="6918" max="6918" width="15" style="2" bestFit="1" customWidth="1"/>
    <col min="6919" max="6919" width="13.28515625" style="2" bestFit="1" customWidth="1"/>
    <col min="6920" max="6920" width="15.28515625" style="2" bestFit="1" customWidth="1"/>
    <col min="6921" max="6921" width="9" style="2" bestFit="1" customWidth="1"/>
    <col min="6922" max="6922" width="10.140625" style="2" customWidth="1"/>
    <col min="6923" max="6923" width="8.140625" style="2" customWidth="1"/>
    <col min="6924" max="7169" width="11.42578125" style="2"/>
    <col min="7170" max="7170" width="13.85546875" style="2" customWidth="1"/>
    <col min="7171" max="7171" width="12.28515625" style="2" bestFit="1" customWidth="1"/>
    <col min="7172" max="7173" width="11.28515625" style="2" customWidth="1"/>
    <col min="7174" max="7174" width="15" style="2" bestFit="1" customWidth="1"/>
    <col min="7175" max="7175" width="13.28515625" style="2" bestFit="1" customWidth="1"/>
    <col min="7176" max="7176" width="15.28515625" style="2" bestFit="1" customWidth="1"/>
    <col min="7177" max="7177" width="9" style="2" bestFit="1" customWidth="1"/>
    <col min="7178" max="7178" width="10.140625" style="2" customWidth="1"/>
    <col min="7179" max="7179" width="8.140625" style="2" customWidth="1"/>
    <col min="7180" max="7425" width="11.42578125" style="2"/>
    <col min="7426" max="7426" width="13.85546875" style="2" customWidth="1"/>
    <col min="7427" max="7427" width="12.28515625" style="2" bestFit="1" customWidth="1"/>
    <col min="7428" max="7429" width="11.28515625" style="2" customWidth="1"/>
    <col min="7430" max="7430" width="15" style="2" bestFit="1" customWidth="1"/>
    <col min="7431" max="7431" width="13.28515625" style="2" bestFit="1" customWidth="1"/>
    <col min="7432" max="7432" width="15.28515625" style="2" bestFit="1" customWidth="1"/>
    <col min="7433" max="7433" width="9" style="2" bestFit="1" customWidth="1"/>
    <col min="7434" max="7434" width="10.140625" style="2" customWidth="1"/>
    <col min="7435" max="7435" width="8.140625" style="2" customWidth="1"/>
    <col min="7436" max="7681" width="11.42578125" style="2"/>
    <col min="7682" max="7682" width="13.85546875" style="2" customWidth="1"/>
    <col min="7683" max="7683" width="12.28515625" style="2" bestFit="1" customWidth="1"/>
    <col min="7684" max="7685" width="11.28515625" style="2" customWidth="1"/>
    <col min="7686" max="7686" width="15" style="2" bestFit="1" customWidth="1"/>
    <col min="7687" max="7687" width="13.28515625" style="2" bestFit="1" customWidth="1"/>
    <col min="7688" max="7688" width="15.28515625" style="2" bestFit="1" customWidth="1"/>
    <col min="7689" max="7689" width="9" style="2" bestFit="1" customWidth="1"/>
    <col min="7690" max="7690" width="10.140625" style="2" customWidth="1"/>
    <col min="7691" max="7691" width="8.140625" style="2" customWidth="1"/>
    <col min="7692" max="7937" width="11.42578125" style="2"/>
    <col min="7938" max="7938" width="13.85546875" style="2" customWidth="1"/>
    <col min="7939" max="7939" width="12.28515625" style="2" bestFit="1" customWidth="1"/>
    <col min="7940" max="7941" width="11.28515625" style="2" customWidth="1"/>
    <col min="7942" max="7942" width="15" style="2" bestFit="1" customWidth="1"/>
    <col min="7943" max="7943" width="13.28515625" style="2" bestFit="1" customWidth="1"/>
    <col min="7944" max="7944" width="15.28515625" style="2" bestFit="1" customWidth="1"/>
    <col min="7945" max="7945" width="9" style="2" bestFit="1" customWidth="1"/>
    <col min="7946" max="7946" width="10.140625" style="2" customWidth="1"/>
    <col min="7947" max="7947" width="8.140625" style="2" customWidth="1"/>
    <col min="7948" max="8193" width="11.42578125" style="2"/>
    <col min="8194" max="8194" width="13.85546875" style="2" customWidth="1"/>
    <col min="8195" max="8195" width="12.28515625" style="2" bestFit="1" customWidth="1"/>
    <col min="8196" max="8197" width="11.28515625" style="2" customWidth="1"/>
    <col min="8198" max="8198" width="15" style="2" bestFit="1" customWidth="1"/>
    <col min="8199" max="8199" width="13.28515625" style="2" bestFit="1" customWidth="1"/>
    <col min="8200" max="8200" width="15.28515625" style="2" bestFit="1" customWidth="1"/>
    <col min="8201" max="8201" width="9" style="2" bestFit="1" customWidth="1"/>
    <col min="8202" max="8202" width="10.140625" style="2" customWidth="1"/>
    <col min="8203" max="8203" width="8.140625" style="2" customWidth="1"/>
    <col min="8204" max="8449" width="11.42578125" style="2"/>
    <col min="8450" max="8450" width="13.85546875" style="2" customWidth="1"/>
    <col min="8451" max="8451" width="12.28515625" style="2" bestFit="1" customWidth="1"/>
    <col min="8452" max="8453" width="11.28515625" style="2" customWidth="1"/>
    <col min="8454" max="8454" width="15" style="2" bestFit="1" customWidth="1"/>
    <col min="8455" max="8455" width="13.28515625" style="2" bestFit="1" customWidth="1"/>
    <col min="8456" max="8456" width="15.28515625" style="2" bestFit="1" customWidth="1"/>
    <col min="8457" max="8457" width="9" style="2" bestFit="1" customWidth="1"/>
    <col min="8458" max="8458" width="10.140625" style="2" customWidth="1"/>
    <col min="8459" max="8459" width="8.140625" style="2" customWidth="1"/>
    <col min="8460" max="8705" width="11.42578125" style="2"/>
    <col min="8706" max="8706" width="13.85546875" style="2" customWidth="1"/>
    <col min="8707" max="8707" width="12.28515625" style="2" bestFit="1" customWidth="1"/>
    <col min="8708" max="8709" width="11.28515625" style="2" customWidth="1"/>
    <col min="8710" max="8710" width="15" style="2" bestFit="1" customWidth="1"/>
    <col min="8711" max="8711" width="13.28515625" style="2" bestFit="1" customWidth="1"/>
    <col min="8712" max="8712" width="15.28515625" style="2" bestFit="1" customWidth="1"/>
    <col min="8713" max="8713" width="9" style="2" bestFit="1" customWidth="1"/>
    <col min="8714" max="8714" width="10.140625" style="2" customWidth="1"/>
    <col min="8715" max="8715" width="8.140625" style="2" customWidth="1"/>
    <col min="8716" max="8961" width="11.42578125" style="2"/>
    <col min="8962" max="8962" width="13.85546875" style="2" customWidth="1"/>
    <col min="8963" max="8963" width="12.28515625" style="2" bestFit="1" customWidth="1"/>
    <col min="8964" max="8965" width="11.28515625" style="2" customWidth="1"/>
    <col min="8966" max="8966" width="15" style="2" bestFit="1" customWidth="1"/>
    <col min="8967" max="8967" width="13.28515625" style="2" bestFit="1" customWidth="1"/>
    <col min="8968" max="8968" width="15.28515625" style="2" bestFit="1" customWidth="1"/>
    <col min="8969" max="8969" width="9" style="2" bestFit="1" customWidth="1"/>
    <col min="8970" max="8970" width="10.140625" style="2" customWidth="1"/>
    <col min="8971" max="8971" width="8.140625" style="2" customWidth="1"/>
    <col min="8972" max="9217" width="11.42578125" style="2"/>
    <col min="9218" max="9218" width="13.85546875" style="2" customWidth="1"/>
    <col min="9219" max="9219" width="12.28515625" style="2" bestFit="1" customWidth="1"/>
    <col min="9220" max="9221" width="11.28515625" style="2" customWidth="1"/>
    <col min="9222" max="9222" width="15" style="2" bestFit="1" customWidth="1"/>
    <col min="9223" max="9223" width="13.28515625" style="2" bestFit="1" customWidth="1"/>
    <col min="9224" max="9224" width="15.28515625" style="2" bestFit="1" customWidth="1"/>
    <col min="9225" max="9225" width="9" style="2" bestFit="1" customWidth="1"/>
    <col min="9226" max="9226" width="10.140625" style="2" customWidth="1"/>
    <col min="9227" max="9227" width="8.140625" style="2" customWidth="1"/>
    <col min="9228" max="9473" width="11.42578125" style="2"/>
    <col min="9474" max="9474" width="13.85546875" style="2" customWidth="1"/>
    <col min="9475" max="9475" width="12.28515625" style="2" bestFit="1" customWidth="1"/>
    <col min="9476" max="9477" width="11.28515625" style="2" customWidth="1"/>
    <col min="9478" max="9478" width="15" style="2" bestFit="1" customWidth="1"/>
    <col min="9479" max="9479" width="13.28515625" style="2" bestFit="1" customWidth="1"/>
    <col min="9480" max="9480" width="15.28515625" style="2" bestFit="1" customWidth="1"/>
    <col min="9481" max="9481" width="9" style="2" bestFit="1" customWidth="1"/>
    <col min="9482" max="9482" width="10.140625" style="2" customWidth="1"/>
    <col min="9483" max="9483" width="8.140625" style="2" customWidth="1"/>
    <col min="9484" max="9729" width="11.42578125" style="2"/>
    <col min="9730" max="9730" width="13.85546875" style="2" customWidth="1"/>
    <col min="9731" max="9731" width="12.28515625" style="2" bestFit="1" customWidth="1"/>
    <col min="9732" max="9733" width="11.28515625" style="2" customWidth="1"/>
    <col min="9734" max="9734" width="15" style="2" bestFit="1" customWidth="1"/>
    <col min="9735" max="9735" width="13.28515625" style="2" bestFit="1" customWidth="1"/>
    <col min="9736" max="9736" width="15.28515625" style="2" bestFit="1" customWidth="1"/>
    <col min="9737" max="9737" width="9" style="2" bestFit="1" customWidth="1"/>
    <col min="9738" max="9738" width="10.140625" style="2" customWidth="1"/>
    <col min="9739" max="9739" width="8.140625" style="2" customWidth="1"/>
    <col min="9740" max="9985" width="11.42578125" style="2"/>
    <col min="9986" max="9986" width="13.85546875" style="2" customWidth="1"/>
    <col min="9987" max="9987" width="12.28515625" style="2" bestFit="1" customWidth="1"/>
    <col min="9988" max="9989" width="11.28515625" style="2" customWidth="1"/>
    <col min="9990" max="9990" width="15" style="2" bestFit="1" customWidth="1"/>
    <col min="9991" max="9991" width="13.28515625" style="2" bestFit="1" customWidth="1"/>
    <col min="9992" max="9992" width="15.28515625" style="2" bestFit="1" customWidth="1"/>
    <col min="9993" max="9993" width="9" style="2" bestFit="1" customWidth="1"/>
    <col min="9994" max="9994" width="10.140625" style="2" customWidth="1"/>
    <col min="9995" max="9995" width="8.140625" style="2" customWidth="1"/>
    <col min="9996" max="10241" width="11.42578125" style="2"/>
    <col min="10242" max="10242" width="13.85546875" style="2" customWidth="1"/>
    <col min="10243" max="10243" width="12.28515625" style="2" bestFit="1" customWidth="1"/>
    <col min="10244" max="10245" width="11.28515625" style="2" customWidth="1"/>
    <col min="10246" max="10246" width="15" style="2" bestFit="1" customWidth="1"/>
    <col min="10247" max="10247" width="13.28515625" style="2" bestFit="1" customWidth="1"/>
    <col min="10248" max="10248" width="15.28515625" style="2" bestFit="1" customWidth="1"/>
    <col min="10249" max="10249" width="9" style="2" bestFit="1" customWidth="1"/>
    <col min="10250" max="10250" width="10.140625" style="2" customWidth="1"/>
    <col min="10251" max="10251" width="8.140625" style="2" customWidth="1"/>
    <col min="10252" max="10497" width="11.42578125" style="2"/>
    <col min="10498" max="10498" width="13.85546875" style="2" customWidth="1"/>
    <col min="10499" max="10499" width="12.28515625" style="2" bestFit="1" customWidth="1"/>
    <col min="10500" max="10501" width="11.28515625" style="2" customWidth="1"/>
    <col min="10502" max="10502" width="15" style="2" bestFit="1" customWidth="1"/>
    <col min="10503" max="10503" width="13.28515625" style="2" bestFit="1" customWidth="1"/>
    <col min="10504" max="10504" width="15.28515625" style="2" bestFit="1" customWidth="1"/>
    <col min="10505" max="10505" width="9" style="2" bestFit="1" customWidth="1"/>
    <col min="10506" max="10506" width="10.140625" style="2" customWidth="1"/>
    <col min="10507" max="10507" width="8.140625" style="2" customWidth="1"/>
    <col min="10508" max="10753" width="11.42578125" style="2"/>
    <col min="10754" max="10754" width="13.85546875" style="2" customWidth="1"/>
    <col min="10755" max="10755" width="12.28515625" style="2" bestFit="1" customWidth="1"/>
    <col min="10756" max="10757" width="11.28515625" style="2" customWidth="1"/>
    <col min="10758" max="10758" width="15" style="2" bestFit="1" customWidth="1"/>
    <col min="10759" max="10759" width="13.28515625" style="2" bestFit="1" customWidth="1"/>
    <col min="10760" max="10760" width="15.28515625" style="2" bestFit="1" customWidth="1"/>
    <col min="10761" max="10761" width="9" style="2" bestFit="1" customWidth="1"/>
    <col min="10762" max="10762" width="10.140625" style="2" customWidth="1"/>
    <col min="10763" max="10763" width="8.140625" style="2" customWidth="1"/>
    <col min="10764" max="11009" width="11.42578125" style="2"/>
    <col min="11010" max="11010" width="13.85546875" style="2" customWidth="1"/>
    <col min="11011" max="11011" width="12.28515625" style="2" bestFit="1" customWidth="1"/>
    <col min="11012" max="11013" width="11.28515625" style="2" customWidth="1"/>
    <col min="11014" max="11014" width="15" style="2" bestFit="1" customWidth="1"/>
    <col min="11015" max="11015" width="13.28515625" style="2" bestFit="1" customWidth="1"/>
    <col min="11016" max="11016" width="15.28515625" style="2" bestFit="1" customWidth="1"/>
    <col min="11017" max="11017" width="9" style="2" bestFit="1" customWidth="1"/>
    <col min="11018" max="11018" width="10.140625" style="2" customWidth="1"/>
    <col min="11019" max="11019" width="8.140625" style="2" customWidth="1"/>
    <col min="11020" max="11265" width="11.42578125" style="2"/>
    <col min="11266" max="11266" width="13.85546875" style="2" customWidth="1"/>
    <col min="11267" max="11267" width="12.28515625" style="2" bestFit="1" customWidth="1"/>
    <col min="11268" max="11269" width="11.28515625" style="2" customWidth="1"/>
    <col min="11270" max="11270" width="15" style="2" bestFit="1" customWidth="1"/>
    <col min="11271" max="11271" width="13.28515625" style="2" bestFit="1" customWidth="1"/>
    <col min="11272" max="11272" width="15.28515625" style="2" bestFit="1" customWidth="1"/>
    <col min="11273" max="11273" width="9" style="2" bestFit="1" customWidth="1"/>
    <col min="11274" max="11274" width="10.140625" style="2" customWidth="1"/>
    <col min="11275" max="11275" width="8.140625" style="2" customWidth="1"/>
    <col min="11276" max="11521" width="11.42578125" style="2"/>
    <col min="11522" max="11522" width="13.85546875" style="2" customWidth="1"/>
    <col min="11523" max="11523" width="12.28515625" style="2" bestFit="1" customWidth="1"/>
    <col min="11524" max="11525" width="11.28515625" style="2" customWidth="1"/>
    <col min="11526" max="11526" width="15" style="2" bestFit="1" customWidth="1"/>
    <col min="11527" max="11527" width="13.28515625" style="2" bestFit="1" customWidth="1"/>
    <col min="11528" max="11528" width="15.28515625" style="2" bestFit="1" customWidth="1"/>
    <col min="11529" max="11529" width="9" style="2" bestFit="1" customWidth="1"/>
    <col min="11530" max="11530" width="10.140625" style="2" customWidth="1"/>
    <col min="11531" max="11531" width="8.140625" style="2" customWidth="1"/>
    <col min="11532" max="11777" width="11.42578125" style="2"/>
    <col min="11778" max="11778" width="13.85546875" style="2" customWidth="1"/>
    <col min="11779" max="11779" width="12.28515625" style="2" bestFit="1" customWidth="1"/>
    <col min="11780" max="11781" width="11.28515625" style="2" customWidth="1"/>
    <col min="11782" max="11782" width="15" style="2" bestFit="1" customWidth="1"/>
    <col min="11783" max="11783" width="13.28515625" style="2" bestFit="1" customWidth="1"/>
    <col min="11784" max="11784" width="15.28515625" style="2" bestFit="1" customWidth="1"/>
    <col min="11785" max="11785" width="9" style="2" bestFit="1" customWidth="1"/>
    <col min="11786" max="11786" width="10.140625" style="2" customWidth="1"/>
    <col min="11787" max="11787" width="8.140625" style="2" customWidth="1"/>
    <col min="11788" max="12033" width="11.42578125" style="2"/>
    <col min="12034" max="12034" width="13.85546875" style="2" customWidth="1"/>
    <col min="12035" max="12035" width="12.28515625" style="2" bestFit="1" customWidth="1"/>
    <col min="12036" max="12037" width="11.28515625" style="2" customWidth="1"/>
    <col min="12038" max="12038" width="15" style="2" bestFit="1" customWidth="1"/>
    <col min="12039" max="12039" width="13.28515625" style="2" bestFit="1" customWidth="1"/>
    <col min="12040" max="12040" width="15.28515625" style="2" bestFit="1" customWidth="1"/>
    <col min="12041" max="12041" width="9" style="2" bestFit="1" customWidth="1"/>
    <col min="12042" max="12042" width="10.140625" style="2" customWidth="1"/>
    <col min="12043" max="12043" width="8.140625" style="2" customWidth="1"/>
    <col min="12044" max="12289" width="11.42578125" style="2"/>
    <col min="12290" max="12290" width="13.85546875" style="2" customWidth="1"/>
    <col min="12291" max="12291" width="12.28515625" style="2" bestFit="1" customWidth="1"/>
    <col min="12292" max="12293" width="11.28515625" style="2" customWidth="1"/>
    <col min="12294" max="12294" width="15" style="2" bestFit="1" customWidth="1"/>
    <col min="12295" max="12295" width="13.28515625" style="2" bestFit="1" customWidth="1"/>
    <col min="12296" max="12296" width="15.28515625" style="2" bestFit="1" customWidth="1"/>
    <col min="12297" max="12297" width="9" style="2" bestFit="1" customWidth="1"/>
    <col min="12298" max="12298" width="10.140625" style="2" customWidth="1"/>
    <col min="12299" max="12299" width="8.140625" style="2" customWidth="1"/>
    <col min="12300" max="12545" width="11.42578125" style="2"/>
    <col min="12546" max="12546" width="13.85546875" style="2" customWidth="1"/>
    <col min="12547" max="12547" width="12.28515625" style="2" bestFit="1" customWidth="1"/>
    <col min="12548" max="12549" width="11.28515625" style="2" customWidth="1"/>
    <col min="12550" max="12550" width="15" style="2" bestFit="1" customWidth="1"/>
    <col min="12551" max="12551" width="13.28515625" style="2" bestFit="1" customWidth="1"/>
    <col min="12552" max="12552" width="15.28515625" style="2" bestFit="1" customWidth="1"/>
    <col min="12553" max="12553" width="9" style="2" bestFit="1" customWidth="1"/>
    <col min="12554" max="12554" width="10.140625" style="2" customWidth="1"/>
    <col min="12555" max="12555" width="8.140625" style="2" customWidth="1"/>
    <col min="12556" max="12801" width="11.42578125" style="2"/>
    <col min="12802" max="12802" width="13.85546875" style="2" customWidth="1"/>
    <col min="12803" max="12803" width="12.28515625" style="2" bestFit="1" customWidth="1"/>
    <col min="12804" max="12805" width="11.28515625" style="2" customWidth="1"/>
    <col min="12806" max="12806" width="15" style="2" bestFit="1" customWidth="1"/>
    <col min="12807" max="12807" width="13.28515625" style="2" bestFit="1" customWidth="1"/>
    <col min="12808" max="12808" width="15.28515625" style="2" bestFit="1" customWidth="1"/>
    <col min="12809" max="12809" width="9" style="2" bestFit="1" customWidth="1"/>
    <col min="12810" max="12810" width="10.140625" style="2" customWidth="1"/>
    <col min="12811" max="12811" width="8.140625" style="2" customWidth="1"/>
    <col min="12812" max="13057" width="11.42578125" style="2"/>
    <col min="13058" max="13058" width="13.85546875" style="2" customWidth="1"/>
    <col min="13059" max="13059" width="12.28515625" style="2" bestFit="1" customWidth="1"/>
    <col min="13060" max="13061" width="11.28515625" style="2" customWidth="1"/>
    <col min="13062" max="13062" width="15" style="2" bestFit="1" customWidth="1"/>
    <col min="13063" max="13063" width="13.28515625" style="2" bestFit="1" customWidth="1"/>
    <col min="13064" max="13064" width="15.28515625" style="2" bestFit="1" customWidth="1"/>
    <col min="13065" max="13065" width="9" style="2" bestFit="1" customWidth="1"/>
    <col min="13066" max="13066" width="10.140625" style="2" customWidth="1"/>
    <col min="13067" max="13067" width="8.140625" style="2" customWidth="1"/>
    <col min="13068" max="13313" width="11.42578125" style="2"/>
    <col min="13314" max="13314" width="13.85546875" style="2" customWidth="1"/>
    <col min="13315" max="13315" width="12.28515625" style="2" bestFit="1" customWidth="1"/>
    <col min="13316" max="13317" width="11.28515625" style="2" customWidth="1"/>
    <col min="13318" max="13318" width="15" style="2" bestFit="1" customWidth="1"/>
    <col min="13319" max="13319" width="13.28515625" style="2" bestFit="1" customWidth="1"/>
    <col min="13320" max="13320" width="15.28515625" style="2" bestFit="1" customWidth="1"/>
    <col min="13321" max="13321" width="9" style="2" bestFit="1" customWidth="1"/>
    <col min="13322" max="13322" width="10.140625" style="2" customWidth="1"/>
    <col min="13323" max="13323" width="8.140625" style="2" customWidth="1"/>
    <col min="13324" max="13569" width="11.42578125" style="2"/>
    <col min="13570" max="13570" width="13.85546875" style="2" customWidth="1"/>
    <col min="13571" max="13571" width="12.28515625" style="2" bestFit="1" customWidth="1"/>
    <col min="13572" max="13573" width="11.28515625" style="2" customWidth="1"/>
    <col min="13574" max="13574" width="15" style="2" bestFit="1" customWidth="1"/>
    <col min="13575" max="13575" width="13.28515625" style="2" bestFit="1" customWidth="1"/>
    <col min="13576" max="13576" width="15.28515625" style="2" bestFit="1" customWidth="1"/>
    <col min="13577" max="13577" width="9" style="2" bestFit="1" customWidth="1"/>
    <col min="13578" max="13578" width="10.140625" style="2" customWidth="1"/>
    <col min="13579" max="13579" width="8.140625" style="2" customWidth="1"/>
    <col min="13580" max="13825" width="11.42578125" style="2"/>
    <col min="13826" max="13826" width="13.85546875" style="2" customWidth="1"/>
    <col min="13827" max="13827" width="12.28515625" style="2" bestFit="1" customWidth="1"/>
    <col min="13828" max="13829" width="11.28515625" style="2" customWidth="1"/>
    <col min="13830" max="13830" width="15" style="2" bestFit="1" customWidth="1"/>
    <col min="13831" max="13831" width="13.28515625" style="2" bestFit="1" customWidth="1"/>
    <col min="13832" max="13832" width="15.28515625" style="2" bestFit="1" customWidth="1"/>
    <col min="13833" max="13833" width="9" style="2" bestFit="1" customWidth="1"/>
    <col min="13834" max="13834" width="10.140625" style="2" customWidth="1"/>
    <col min="13835" max="13835" width="8.140625" style="2" customWidth="1"/>
    <col min="13836" max="14081" width="11.42578125" style="2"/>
    <col min="14082" max="14082" width="13.85546875" style="2" customWidth="1"/>
    <col min="14083" max="14083" width="12.28515625" style="2" bestFit="1" customWidth="1"/>
    <col min="14084" max="14085" width="11.28515625" style="2" customWidth="1"/>
    <col min="14086" max="14086" width="15" style="2" bestFit="1" customWidth="1"/>
    <col min="14087" max="14087" width="13.28515625" style="2" bestFit="1" customWidth="1"/>
    <col min="14088" max="14088" width="15.28515625" style="2" bestFit="1" customWidth="1"/>
    <col min="14089" max="14089" width="9" style="2" bestFit="1" customWidth="1"/>
    <col min="14090" max="14090" width="10.140625" style="2" customWidth="1"/>
    <col min="14091" max="14091" width="8.140625" style="2" customWidth="1"/>
    <col min="14092" max="14337" width="11.42578125" style="2"/>
    <col min="14338" max="14338" width="13.85546875" style="2" customWidth="1"/>
    <col min="14339" max="14339" width="12.28515625" style="2" bestFit="1" customWidth="1"/>
    <col min="14340" max="14341" width="11.28515625" style="2" customWidth="1"/>
    <col min="14342" max="14342" width="15" style="2" bestFit="1" customWidth="1"/>
    <col min="14343" max="14343" width="13.28515625" style="2" bestFit="1" customWidth="1"/>
    <col min="14344" max="14344" width="15.28515625" style="2" bestFit="1" customWidth="1"/>
    <col min="14345" max="14345" width="9" style="2" bestFit="1" customWidth="1"/>
    <col min="14346" max="14346" width="10.140625" style="2" customWidth="1"/>
    <col min="14347" max="14347" width="8.140625" style="2" customWidth="1"/>
    <col min="14348" max="14593" width="11.42578125" style="2"/>
    <col min="14594" max="14594" width="13.85546875" style="2" customWidth="1"/>
    <col min="14595" max="14595" width="12.28515625" style="2" bestFit="1" customWidth="1"/>
    <col min="14596" max="14597" width="11.28515625" style="2" customWidth="1"/>
    <col min="14598" max="14598" width="15" style="2" bestFit="1" customWidth="1"/>
    <col min="14599" max="14599" width="13.28515625" style="2" bestFit="1" customWidth="1"/>
    <col min="14600" max="14600" width="15.28515625" style="2" bestFit="1" customWidth="1"/>
    <col min="14601" max="14601" width="9" style="2" bestFit="1" customWidth="1"/>
    <col min="14602" max="14602" width="10.140625" style="2" customWidth="1"/>
    <col min="14603" max="14603" width="8.140625" style="2" customWidth="1"/>
    <col min="14604" max="14849" width="11.42578125" style="2"/>
    <col min="14850" max="14850" width="13.85546875" style="2" customWidth="1"/>
    <col min="14851" max="14851" width="12.28515625" style="2" bestFit="1" customWidth="1"/>
    <col min="14852" max="14853" width="11.28515625" style="2" customWidth="1"/>
    <col min="14854" max="14854" width="15" style="2" bestFit="1" customWidth="1"/>
    <col min="14855" max="14855" width="13.28515625" style="2" bestFit="1" customWidth="1"/>
    <col min="14856" max="14856" width="15.28515625" style="2" bestFit="1" customWidth="1"/>
    <col min="14857" max="14857" width="9" style="2" bestFit="1" customWidth="1"/>
    <col min="14858" max="14858" width="10.140625" style="2" customWidth="1"/>
    <col min="14859" max="14859" width="8.140625" style="2" customWidth="1"/>
    <col min="14860" max="15105" width="11.42578125" style="2"/>
    <col min="15106" max="15106" width="13.85546875" style="2" customWidth="1"/>
    <col min="15107" max="15107" width="12.28515625" style="2" bestFit="1" customWidth="1"/>
    <col min="15108" max="15109" width="11.28515625" style="2" customWidth="1"/>
    <col min="15110" max="15110" width="15" style="2" bestFit="1" customWidth="1"/>
    <col min="15111" max="15111" width="13.28515625" style="2" bestFit="1" customWidth="1"/>
    <col min="15112" max="15112" width="15.28515625" style="2" bestFit="1" customWidth="1"/>
    <col min="15113" max="15113" width="9" style="2" bestFit="1" customWidth="1"/>
    <col min="15114" max="15114" width="10.140625" style="2" customWidth="1"/>
    <col min="15115" max="15115" width="8.140625" style="2" customWidth="1"/>
    <col min="15116" max="15361" width="11.42578125" style="2"/>
    <col min="15362" max="15362" width="13.85546875" style="2" customWidth="1"/>
    <col min="15363" max="15363" width="12.28515625" style="2" bestFit="1" customWidth="1"/>
    <col min="15364" max="15365" width="11.28515625" style="2" customWidth="1"/>
    <col min="15366" max="15366" width="15" style="2" bestFit="1" customWidth="1"/>
    <col min="15367" max="15367" width="13.28515625" style="2" bestFit="1" customWidth="1"/>
    <col min="15368" max="15368" width="15.28515625" style="2" bestFit="1" customWidth="1"/>
    <col min="15369" max="15369" width="9" style="2" bestFit="1" customWidth="1"/>
    <col min="15370" max="15370" width="10.140625" style="2" customWidth="1"/>
    <col min="15371" max="15371" width="8.140625" style="2" customWidth="1"/>
    <col min="15372" max="15617" width="11.42578125" style="2"/>
    <col min="15618" max="15618" width="13.85546875" style="2" customWidth="1"/>
    <col min="15619" max="15619" width="12.28515625" style="2" bestFit="1" customWidth="1"/>
    <col min="15620" max="15621" width="11.28515625" style="2" customWidth="1"/>
    <col min="15622" max="15622" width="15" style="2" bestFit="1" customWidth="1"/>
    <col min="15623" max="15623" width="13.28515625" style="2" bestFit="1" customWidth="1"/>
    <col min="15624" max="15624" width="15.28515625" style="2" bestFit="1" customWidth="1"/>
    <col min="15625" max="15625" width="9" style="2" bestFit="1" customWidth="1"/>
    <col min="15626" max="15626" width="10.140625" style="2" customWidth="1"/>
    <col min="15627" max="15627" width="8.140625" style="2" customWidth="1"/>
    <col min="15628" max="15873" width="11.42578125" style="2"/>
    <col min="15874" max="15874" width="13.85546875" style="2" customWidth="1"/>
    <col min="15875" max="15875" width="12.28515625" style="2" bestFit="1" customWidth="1"/>
    <col min="15876" max="15877" width="11.28515625" style="2" customWidth="1"/>
    <col min="15878" max="15878" width="15" style="2" bestFit="1" customWidth="1"/>
    <col min="15879" max="15879" width="13.28515625" style="2" bestFit="1" customWidth="1"/>
    <col min="15880" max="15880" width="15.28515625" style="2" bestFit="1" customWidth="1"/>
    <col min="15881" max="15881" width="9" style="2" bestFit="1" customWidth="1"/>
    <col min="15882" max="15882" width="10.140625" style="2" customWidth="1"/>
    <col min="15883" max="15883" width="8.140625" style="2" customWidth="1"/>
    <col min="15884" max="16129" width="11.42578125" style="2"/>
    <col min="16130" max="16130" width="13.85546875" style="2" customWidth="1"/>
    <col min="16131" max="16131" width="12.28515625" style="2" bestFit="1" customWidth="1"/>
    <col min="16132" max="16133" width="11.28515625" style="2" customWidth="1"/>
    <col min="16134" max="16134" width="15" style="2" bestFit="1" customWidth="1"/>
    <col min="16135" max="16135" width="13.28515625" style="2" bestFit="1" customWidth="1"/>
    <col min="16136" max="16136" width="15.28515625" style="2" bestFit="1" customWidth="1"/>
    <col min="16137" max="16137" width="9" style="2" bestFit="1" customWidth="1"/>
    <col min="16138" max="16138" width="10.140625" style="2" customWidth="1"/>
    <col min="16139" max="16139" width="8.140625" style="2" customWidth="1"/>
    <col min="16140" max="16384" width="11.42578125" style="2"/>
  </cols>
  <sheetData>
    <row r="1" spans="1:16" ht="15" x14ac:dyDescent="0.25">
      <c r="A1" s="1"/>
      <c r="B1" s="127">
        <v>2015</v>
      </c>
      <c r="C1" s="127"/>
      <c r="D1" s="127"/>
      <c r="E1" s="127">
        <v>2016</v>
      </c>
      <c r="F1" s="127"/>
      <c r="G1" s="127"/>
      <c r="H1" s="127" t="s">
        <v>0</v>
      </c>
      <c r="I1" s="127"/>
      <c r="J1" s="127"/>
      <c r="L1" s="2" t="s">
        <v>1</v>
      </c>
      <c r="M1" s="2" t="s">
        <v>1</v>
      </c>
      <c r="N1" s="2" t="s">
        <v>1</v>
      </c>
    </row>
    <row r="2" spans="1:16" ht="15" x14ac:dyDescent="0.25">
      <c r="A2" s="1"/>
      <c r="B2" s="3" t="s">
        <v>2</v>
      </c>
      <c r="C2" s="3" t="s">
        <v>3</v>
      </c>
      <c r="D2" s="3" t="s">
        <v>4</v>
      </c>
      <c r="E2" s="3" t="s">
        <v>2</v>
      </c>
      <c r="F2" s="3" t="s">
        <v>3</v>
      </c>
      <c r="G2" s="3" t="s">
        <v>4</v>
      </c>
      <c r="H2" s="3" t="s">
        <v>2</v>
      </c>
      <c r="I2" s="3" t="s">
        <v>3</v>
      </c>
      <c r="J2" s="3" t="s">
        <v>4</v>
      </c>
      <c r="L2" s="2" t="s">
        <v>5</v>
      </c>
      <c r="M2" s="2" t="s">
        <v>6</v>
      </c>
      <c r="N2" s="2" t="s">
        <v>4</v>
      </c>
    </row>
    <row r="3" spans="1:16" ht="16.5" customHeight="1" x14ac:dyDescent="0.25">
      <c r="A3" s="4" t="s">
        <v>7</v>
      </c>
      <c r="B3" s="5">
        <v>1893323</v>
      </c>
      <c r="C3" s="5">
        <v>1000477</v>
      </c>
      <c r="D3" s="6">
        <v>2893800</v>
      </c>
      <c r="E3" s="5">
        <v>2042278</v>
      </c>
      <c r="F3" s="5">
        <v>1146908</v>
      </c>
      <c r="G3" s="6">
        <f t="shared" ref="G3" si="0">SUM(E3:F3)</f>
        <v>3189186</v>
      </c>
      <c r="H3" s="7">
        <f t="shared" ref="H3:J5" si="1">(E3/B3-1)*100</f>
        <v>7.8673844874857624</v>
      </c>
      <c r="I3" s="7">
        <f t="shared" si="1"/>
        <v>14.636118571441425</v>
      </c>
      <c r="J3" s="7">
        <f t="shared" si="1"/>
        <v>10.207547169811315</v>
      </c>
      <c r="L3" s="6">
        <f t="shared" ref="L3:N10" si="2">+E3/31</f>
        <v>65879.93548387097</v>
      </c>
      <c r="M3" s="6">
        <f t="shared" si="2"/>
        <v>36997.032258064515</v>
      </c>
      <c r="N3" s="6">
        <f t="shared" si="2"/>
        <v>102876.96774193548</v>
      </c>
    </row>
    <row r="4" spans="1:16" ht="16.5" customHeight="1" x14ac:dyDescent="0.25">
      <c r="A4" s="4" t="s">
        <v>8</v>
      </c>
      <c r="B4" s="5">
        <v>1763475</v>
      </c>
      <c r="C4" s="5">
        <v>805988</v>
      </c>
      <c r="D4" s="6">
        <v>2569463</v>
      </c>
      <c r="E4" s="5">
        <v>1916392</v>
      </c>
      <c r="F4" s="5">
        <v>943904</v>
      </c>
      <c r="G4" s="6">
        <f>SUM(E4:F4)</f>
        <v>2860296</v>
      </c>
      <c r="H4" s="7">
        <f t="shared" si="1"/>
        <v>8.6713449297551648</v>
      </c>
      <c r="I4" s="7">
        <f t="shared" si="1"/>
        <v>17.11142101371237</v>
      </c>
      <c r="J4" s="7">
        <f t="shared" si="1"/>
        <v>11.318824205680333</v>
      </c>
      <c r="L4" s="6">
        <f>+E4/29</f>
        <v>66082.482758620696</v>
      </c>
      <c r="M4" s="6">
        <f t="shared" ref="M4:N4" si="3">+F4/29</f>
        <v>32548.413793103449</v>
      </c>
      <c r="N4" s="6">
        <f t="shared" si="3"/>
        <v>98630.896551724145</v>
      </c>
    </row>
    <row r="5" spans="1:16" ht="16.5" customHeight="1" x14ac:dyDescent="0.25">
      <c r="A5" s="4" t="s">
        <v>9</v>
      </c>
      <c r="B5" s="5">
        <v>2108953</v>
      </c>
      <c r="C5" s="5">
        <v>1007997</v>
      </c>
      <c r="D5" s="6">
        <v>3116950</v>
      </c>
      <c r="E5" s="5">
        <v>2228391</v>
      </c>
      <c r="F5" s="5">
        <v>1128446</v>
      </c>
      <c r="G5" s="6">
        <f>SUM(E5:F5)</f>
        <v>3356837</v>
      </c>
      <c r="H5" s="7">
        <f t="shared" si="1"/>
        <v>5.6633789373210286</v>
      </c>
      <c r="I5" s="7">
        <f t="shared" si="1"/>
        <v>11.9493411190708</v>
      </c>
      <c r="J5" s="7">
        <f t="shared" si="1"/>
        <v>7.696209435505863</v>
      </c>
      <c r="L5" s="6">
        <f>+E5/31</f>
        <v>71883.580645161288</v>
      </c>
      <c r="M5" s="6">
        <f t="shared" si="2"/>
        <v>36401.483870967742</v>
      </c>
      <c r="N5" s="6">
        <f t="shared" si="2"/>
        <v>108285.06451612903</v>
      </c>
    </row>
    <row r="6" spans="1:16" ht="16.5" customHeight="1" x14ac:dyDescent="0.25">
      <c r="A6" s="4" t="s">
        <v>10</v>
      </c>
      <c r="B6" s="5">
        <v>2094765</v>
      </c>
      <c r="C6" s="5">
        <v>985724</v>
      </c>
      <c r="D6" s="6">
        <v>3080489</v>
      </c>
      <c r="E6" s="5"/>
      <c r="F6" s="5"/>
      <c r="G6" s="6"/>
      <c r="H6" s="7"/>
      <c r="I6" s="7"/>
      <c r="J6" s="7"/>
      <c r="L6" s="6">
        <f>+E6/30</f>
        <v>0</v>
      </c>
      <c r="M6" s="6">
        <f t="shared" ref="M6:N6" si="4">+F6/30</f>
        <v>0</v>
      </c>
      <c r="N6" s="6">
        <f t="shared" si="4"/>
        <v>0</v>
      </c>
    </row>
    <row r="7" spans="1:16" ht="16.5" customHeight="1" x14ac:dyDescent="0.25">
      <c r="A7" s="4" t="s">
        <v>11</v>
      </c>
      <c r="B7" s="5">
        <v>2174191</v>
      </c>
      <c r="C7" s="5">
        <v>1043699</v>
      </c>
      <c r="D7" s="6">
        <v>3217890</v>
      </c>
      <c r="E7" s="5"/>
      <c r="F7" s="5"/>
      <c r="G7" s="6"/>
      <c r="H7" s="7"/>
      <c r="I7" s="7"/>
      <c r="J7" s="7"/>
      <c r="L7" s="6">
        <f t="shared" si="2"/>
        <v>0</v>
      </c>
      <c r="M7" s="6">
        <f t="shared" si="2"/>
        <v>0</v>
      </c>
      <c r="N7" s="6">
        <f t="shared" si="2"/>
        <v>0</v>
      </c>
    </row>
    <row r="8" spans="1:16" ht="16.5" customHeight="1" x14ac:dyDescent="0.25">
      <c r="A8" s="4" t="s">
        <v>12</v>
      </c>
      <c r="B8" s="5">
        <v>2117281</v>
      </c>
      <c r="C8" s="5">
        <v>1082002</v>
      </c>
      <c r="D8" s="6">
        <v>3199283</v>
      </c>
      <c r="E8" s="5"/>
      <c r="F8" s="5"/>
      <c r="G8" s="6"/>
      <c r="H8" s="7"/>
      <c r="I8" s="7"/>
      <c r="J8" s="7"/>
      <c r="L8" s="6">
        <f>+E8/30</f>
        <v>0</v>
      </c>
      <c r="M8" s="6">
        <f>+F8/30</f>
        <v>0</v>
      </c>
      <c r="N8" s="6">
        <f>+G8/30</f>
        <v>0</v>
      </c>
    </row>
    <row r="9" spans="1:16" ht="16.5" customHeight="1" x14ac:dyDescent="0.25">
      <c r="A9" s="4" t="s">
        <v>13</v>
      </c>
      <c r="B9" s="5">
        <v>2432123</v>
      </c>
      <c r="C9" s="5">
        <v>1278519</v>
      </c>
      <c r="D9" s="6">
        <v>3710642</v>
      </c>
      <c r="E9" s="5"/>
      <c r="F9" s="5"/>
      <c r="G9" s="6"/>
      <c r="H9" s="7"/>
      <c r="I9" s="7"/>
      <c r="J9" s="7"/>
      <c r="L9" s="6">
        <f t="shared" si="2"/>
        <v>0</v>
      </c>
      <c r="M9" s="6">
        <f t="shared" si="2"/>
        <v>0</v>
      </c>
      <c r="N9" s="6">
        <f t="shared" si="2"/>
        <v>0</v>
      </c>
    </row>
    <row r="10" spans="1:16" ht="16.5" customHeight="1" x14ac:dyDescent="0.25">
      <c r="A10" s="4" t="s">
        <v>14</v>
      </c>
      <c r="B10" s="5">
        <v>2317500</v>
      </c>
      <c r="C10" s="5">
        <v>1214291</v>
      </c>
      <c r="D10" s="6">
        <v>3531791</v>
      </c>
      <c r="E10" s="5"/>
      <c r="F10" s="5"/>
      <c r="G10" s="6"/>
      <c r="H10" s="7"/>
      <c r="I10" s="7"/>
      <c r="J10" s="7"/>
      <c r="L10" s="6">
        <f>+E10/31</f>
        <v>0</v>
      </c>
      <c r="M10" s="6">
        <f>+F10/31</f>
        <v>0</v>
      </c>
      <c r="N10" s="6">
        <f t="shared" si="2"/>
        <v>0</v>
      </c>
    </row>
    <row r="11" spans="1:16" ht="16.5" customHeight="1" x14ac:dyDescent="0.25">
      <c r="A11" s="4" t="s">
        <v>15</v>
      </c>
      <c r="B11" s="5">
        <v>2025041</v>
      </c>
      <c r="C11" s="5">
        <v>984372</v>
      </c>
      <c r="D11" s="6">
        <v>3009413</v>
      </c>
      <c r="E11" s="5"/>
      <c r="F11" s="5"/>
      <c r="G11" s="6"/>
      <c r="H11" s="7"/>
      <c r="I11" s="7"/>
      <c r="J11" s="7"/>
      <c r="L11" s="6">
        <f>+E11/30</f>
        <v>0</v>
      </c>
      <c r="M11" s="6">
        <f t="shared" ref="M11:N11" si="5">+F11/30</f>
        <v>0</v>
      </c>
      <c r="N11" s="6">
        <f t="shared" si="5"/>
        <v>0</v>
      </c>
    </row>
    <row r="12" spans="1:16" ht="16.5" customHeight="1" x14ac:dyDescent="0.25">
      <c r="A12" s="4" t="s">
        <v>16</v>
      </c>
      <c r="B12" s="5">
        <v>2210263</v>
      </c>
      <c r="C12" s="5">
        <v>1055171</v>
      </c>
      <c r="D12" s="6">
        <v>3265434</v>
      </c>
      <c r="E12" s="5"/>
      <c r="F12" s="5"/>
      <c r="G12" s="6"/>
      <c r="H12" s="7"/>
      <c r="I12" s="7"/>
      <c r="J12" s="7"/>
      <c r="L12" s="6">
        <f>+E12/31</f>
        <v>0</v>
      </c>
      <c r="M12" s="6">
        <f t="shared" ref="M12:N12" si="6">+F12/31</f>
        <v>0</v>
      </c>
      <c r="N12" s="6">
        <f t="shared" si="6"/>
        <v>0</v>
      </c>
      <c r="P12" s="8"/>
    </row>
    <row r="13" spans="1:16" ht="16.5" customHeight="1" x14ac:dyDescent="0.25">
      <c r="A13" s="4" t="s">
        <v>17</v>
      </c>
      <c r="B13" s="5">
        <v>2243446</v>
      </c>
      <c r="C13" s="5">
        <v>1066251</v>
      </c>
      <c r="D13" s="6">
        <v>3309697</v>
      </c>
      <c r="E13" s="5"/>
      <c r="F13" s="5"/>
      <c r="G13" s="6"/>
      <c r="H13" s="7"/>
      <c r="I13" s="7"/>
      <c r="J13" s="7"/>
      <c r="L13" s="6">
        <f>+E13/30</f>
        <v>0</v>
      </c>
      <c r="M13" s="6">
        <f>+F13/30</f>
        <v>0</v>
      </c>
      <c r="N13" s="6">
        <f>+G13/30</f>
        <v>0</v>
      </c>
      <c r="P13" s="8"/>
    </row>
    <row r="14" spans="1:16" ht="15" x14ac:dyDescent="0.25">
      <c r="A14" s="4" t="s">
        <v>18</v>
      </c>
      <c r="B14" s="5">
        <v>2294195</v>
      </c>
      <c r="C14" s="5">
        <v>1233965</v>
      </c>
      <c r="D14" s="6">
        <v>3528160</v>
      </c>
      <c r="E14" s="5"/>
      <c r="F14" s="5"/>
      <c r="G14" s="5"/>
      <c r="H14" s="7"/>
      <c r="I14" s="7"/>
      <c r="J14" s="7"/>
      <c r="L14" s="6">
        <f>+E14/31</f>
        <v>0</v>
      </c>
      <c r="M14" s="6">
        <f t="shared" ref="M14:N14" si="7">+F14/31</f>
        <v>0</v>
      </c>
      <c r="N14" s="6">
        <f t="shared" si="7"/>
        <v>0</v>
      </c>
    </row>
    <row r="15" spans="1:16" ht="15" x14ac:dyDescent="0.25">
      <c r="A15" s="1" t="s">
        <v>4</v>
      </c>
      <c r="B15" s="9">
        <f>SUM(B3:B5)</f>
        <v>5765751</v>
      </c>
      <c r="C15" s="9">
        <f t="shared" ref="C15:G15" si="8">SUM(C3:C5)</f>
        <v>2814462</v>
      </c>
      <c r="D15" s="9">
        <f t="shared" si="8"/>
        <v>8580213</v>
      </c>
      <c r="E15" s="9">
        <f t="shared" si="8"/>
        <v>6187061</v>
      </c>
      <c r="F15" s="9">
        <f t="shared" si="8"/>
        <v>3219258</v>
      </c>
      <c r="G15" s="9">
        <f t="shared" si="8"/>
        <v>9406319</v>
      </c>
      <c r="H15" s="10">
        <f>(E15/B15-1)*100</f>
        <v>7.3071140255623224</v>
      </c>
      <c r="I15" s="10">
        <f>(F15/C15-1)*100</f>
        <v>14.382713285878435</v>
      </c>
      <c r="J15" s="10">
        <f>(G15/D15-1)*100</f>
        <v>9.6280360405971201</v>
      </c>
      <c r="L15" s="6"/>
      <c r="M15" s="6"/>
      <c r="N15" s="6"/>
    </row>
    <row r="16" spans="1:16" ht="3" customHeight="1" x14ac:dyDescent="0.25">
      <c r="A16" s="1"/>
      <c r="B16" s="9"/>
      <c r="C16" s="9"/>
      <c r="D16" s="9"/>
      <c r="E16" s="1"/>
      <c r="F16" s="1"/>
      <c r="G16" s="1"/>
      <c r="H16" s="10"/>
      <c r="I16" s="10"/>
      <c r="J16" s="10"/>
      <c r="K16" s="11"/>
      <c r="L16" s="12"/>
      <c r="O16" s="11"/>
    </row>
    <row r="17" spans="1:23" ht="15" x14ac:dyDescent="0.25">
      <c r="A17" s="1" t="s">
        <v>4</v>
      </c>
      <c r="B17" s="9">
        <f>SUM(B3:B14)</f>
        <v>25674556</v>
      </c>
      <c r="C17" s="9">
        <f>SUM(C3:C14)</f>
        <v>12758456</v>
      </c>
      <c r="D17" s="9">
        <f>SUM(D3:D14)</f>
        <v>38433012</v>
      </c>
      <c r="E17" s="9"/>
      <c r="F17" s="9"/>
      <c r="G17" s="9"/>
      <c r="H17" s="10"/>
      <c r="I17" s="10"/>
      <c r="J17" s="10"/>
      <c r="L17" s="6"/>
      <c r="M17" s="6"/>
      <c r="N17" s="6"/>
    </row>
    <row r="18" spans="1:23" x14ac:dyDescent="0.2">
      <c r="A18" s="13"/>
      <c r="B18" s="13"/>
      <c r="C18" s="13"/>
      <c r="D18" s="14"/>
      <c r="E18" s="13"/>
      <c r="F18" s="13"/>
      <c r="G18" s="14"/>
      <c r="H18" s="13"/>
      <c r="I18" s="13"/>
      <c r="J18" s="13"/>
    </row>
    <row r="19" spans="1:23" x14ac:dyDescent="0.2">
      <c r="D19" s="11"/>
      <c r="G19" s="11"/>
      <c r="K19" s="11"/>
      <c r="L19" s="15"/>
      <c r="O19" s="11"/>
    </row>
    <row r="20" spans="1:23" x14ac:dyDescent="0.2">
      <c r="B20" s="16">
        <f>+B14/B13-1</f>
        <v>2.2621003581098087E-2</v>
      </c>
      <c r="C20" s="16">
        <f t="shared" ref="C20:D21" si="9">+C13/C12-1</f>
        <v>1.0500667664293362E-2</v>
      </c>
      <c r="D20" s="16">
        <f t="shared" si="9"/>
        <v>1.3555012901807162E-2</v>
      </c>
      <c r="E20" s="16" t="e">
        <f>+E12/E11-1</f>
        <v>#DIV/0!</v>
      </c>
      <c r="F20" s="16" t="e">
        <f t="shared" ref="F20:G20" si="10">+F13/F12-1</f>
        <v>#DIV/0!</v>
      </c>
      <c r="G20" s="16" t="e">
        <f t="shared" si="10"/>
        <v>#DIV/0!</v>
      </c>
      <c r="H20" s="11"/>
      <c r="I20" s="17">
        <f>AVERAGE(J3:J12)</f>
        <v>9.7408602703325045</v>
      </c>
      <c r="J20" s="11"/>
      <c r="K20" s="11"/>
      <c r="M20" s="15"/>
      <c r="O20" s="11"/>
    </row>
    <row r="21" spans="1:23" x14ac:dyDescent="0.2">
      <c r="B21" s="16">
        <f>+B14/B13-1</f>
        <v>2.2621003581098087E-2</v>
      </c>
      <c r="C21" s="16">
        <f t="shared" si="9"/>
        <v>0.1572931701822553</v>
      </c>
      <c r="D21" s="16">
        <f t="shared" si="9"/>
        <v>6.6006948672340693E-2</v>
      </c>
      <c r="G21" s="11"/>
      <c r="K21" s="11"/>
      <c r="L21" s="17"/>
      <c r="O21" s="11"/>
    </row>
    <row r="22" spans="1:23" x14ac:dyDescent="0.2">
      <c r="I22" s="17"/>
      <c r="J22" s="17"/>
    </row>
    <row r="23" spans="1:23" x14ac:dyDescent="0.2">
      <c r="K23" s="18"/>
      <c r="L23" s="19"/>
      <c r="M23" s="18"/>
      <c r="N23" s="18"/>
      <c r="O23" s="18"/>
      <c r="S23" s="18"/>
      <c r="T23" s="18"/>
      <c r="U23" s="18"/>
      <c r="V23" s="18"/>
      <c r="W23" s="18"/>
    </row>
    <row r="24" spans="1:23" x14ac:dyDescent="0.2">
      <c r="I24" s="20"/>
      <c r="J24" s="15"/>
      <c r="K24" s="11"/>
      <c r="L24" s="15"/>
      <c r="O24" s="11"/>
    </row>
    <row r="25" spans="1:23" x14ac:dyDescent="0.2">
      <c r="H25" s="20"/>
      <c r="J25" s="21"/>
      <c r="K25" s="22"/>
      <c r="O25" s="22"/>
    </row>
    <row r="26" spans="1:23" x14ac:dyDescent="0.2">
      <c r="B26" s="15"/>
      <c r="C26" s="15"/>
      <c r="D26" s="15"/>
      <c r="E26" s="15"/>
      <c r="F26" s="15"/>
      <c r="G26" s="15"/>
      <c r="H26" s="15"/>
      <c r="I26" s="15"/>
      <c r="J26" s="15"/>
    </row>
    <row r="27" spans="1:23" x14ac:dyDescent="0.2">
      <c r="K27" s="11"/>
      <c r="O27" s="11"/>
    </row>
    <row r="28" spans="1:23" x14ac:dyDescent="0.2">
      <c r="M28" s="15"/>
      <c r="N28" s="15"/>
    </row>
    <row r="29" spans="1:23" x14ac:dyDescent="0.2">
      <c r="B29" s="15"/>
      <c r="C29" s="15"/>
      <c r="D29" s="15"/>
      <c r="E29" s="15"/>
      <c r="F29" s="15"/>
      <c r="G29" s="15"/>
      <c r="H29" s="15"/>
      <c r="I29" s="15"/>
      <c r="J29" s="15"/>
    </row>
    <row r="30" spans="1:23" x14ac:dyDescent="0.2">
      <c r="B30" s="15"/>
      <c r="C30" s="15"/>
      <c r="D30" s="15"/>
      <c r="E30" s="15"/>
      <c r="F30" s="15"/>
      <c r="G30" s="15"/>
      <c r="H30" s="15"/>
      <c r="I30" s="15"/>
      <c r="J30" s="15"/>
    </row>
    <row r="31" spans="1:23" x14ac:dyDescent="0.2">
      <c r="K31" s="15"/>
      <c r="O31" s="15"/>
      <c r="P31" s="15"/>
      <c r="Q31" s="15"/>
    </row>
  </sheetData>
  <mergeCells count="3">
    <mergeCell ref="B1:D1"/>
    <mergeCell ref="E1:G1"/>
    <mergeCell ref="H1:J1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0"/>
  <sheetViews>
    <sheetView showOutlineSymbols="0" topLeftCell="I1" zoomScaleNormal="100" workbookViewId="0">
      <selection activeCell="F4" sqref="F4:F5"/>
    </sheetView>
  </sheetViews>
  <sheetFormatPr baseColWidth="10" defaultColWidth="8" defaultRowHeight="12.75" customHeight="1" x14ac:dyDescent="0.25"/>
  <cols>
    <col min="1" max="1" width="9.140625" style="23" bestFit="1" customWidth="1"/>
    <col min="2" max="2" width="10.140625" style="23" bestFit="1" customWidth="1"/>
    <col min="3" max="4" width="10" style="23" bestFit="1" customWidth="1"/>
    <col min="5" max="5" width="10.28515625" style="23" bestFit="1" customWidth="1"/>
    <col min="6" max="6" width="11.140625" style="23" bestFit="1" customWidth="1"/>
    <col min="7" max="11" width="11.28515625" style="23" customWidth="1"/>
    <col min="12" max="12" width="8.42578125" style="23" bestFit="1" customWidth="1"/>
    <col min="13" max="13" width="7.42578125" style="23" customWidth="1"/>
    <col min="14" max="15" width="8.42578125" style="23" bestFit="1" customWidth="1"/>
    <col min="16" max="16" width="7.85546875" style="23" bestFit="1" customWidth="1"/>
    <col min="17" max="17" width="14.28515625" style="23" customWidth="1"/>
    <col min="18" max="20" width="9.28515625" style="23" customWidth="1"/>
    <col min="21" max="21" width="6.85546875" style="23" customWidth="1"/>
    <col min="22" max="22" width="7.85546875" style="23" bestFit="1" customWidth="1"/>
    <col min="23" max="258" width="6.85546875" style="23" customWidth="1"/>
    <col min="259" max="16384" width="8" style="23"/>
  </cols>
  <sheetData>
    <row r="1" spans="1:19" ht="15" customHeight="1" x14ac:dyDescent="0.25">
      <c r="A1" s="130" t="s">
        <v>19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9" ht="18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9" ht="12.75" customHeight="1" x14ac:dyDescent="0.25">
      <c r="A3" s="24"/>
      <c r="B3" s="128">
        <v>2015</v>
      </c>
      <c r="C3" s="128"/>
      <c r="D3" s="128"/>
      <c r="E3" s="128"/>
      <c r="F3" s="128"/>
      <c r="G3" s="128">
        <v>2016</v>
      </c>
      <c r="H3" s="128"/>
      <c r="I3" s="128"/>
      <c r="J3" s="128"/>
      <c r="K3" s="128"/>
      <c r="L3" s="128" t="s">
        <v>20</v>
      </c>
      <c r="M3" s="128"/>
      <c r="N3" s="128"/>
      <c r="O3" s="128"/>
      <c r="P3" s="24"/>
    </row>
    <row r="4" spans="1:19" ht="12.75" customHeight="1" x14ac:dyDescent="0.25">
      <c r="A4" s="24"/>
      <c r="B4" s="128" t="s">
        <v>5</v>
      </c>
      <c r="C4" s="128"/>
      <c r="D4" s="128" t="s">
        <v>6</v>
      </c>
      <c r="E4" s="128"/>
      <c r="F4" s="129" t="s">
        <v>4</v>
      </c>
      <c r="G4" s="128" t="s">
        <v>5</v>
      </c>
      <c r="H4" s="128"/>
      <c r="I4" s="128" t="s">
        <v>6</v>
      </c>
      <c r="J4" s="128"/>
      <c r="K4" s="129" t="s">
        <v>4</v>
      </c>
      <c r="L4" s="128" t="s">
        <v>5</v>
      </c>
      <c r="M4" s="128"/>
      <c r="N4" s="128" t="s">
        <v>21</v>
      </c>
      <c r="O4" s="128"/>
      <c r="P4" s="129" t="s">
        <v>4</v>
      </c>
    </row>
    <row r="5" spans="1:19" ht="12.75" customHeight="1" x14ac:dyDescent="0.25">
      <c r="A5" s="24"/>
      <c r="B5" s="25" t="s">
        <v>22</v>
      </c>
      <c r="C5" s="25" t="s">
        <v>23</v>
      </c>
      <c r="D5" s="25" t="s">
        <v>22</v>
      </c>
      <c r="E5" s="25" t="s">
        <v>23</v>
      </c>
      <c r="F5" s="129"/>
      <c r="G5" s="26" t="s">
        <v>22</v>
      </c>
      <c r="H5" s="26" t="s">
        <v>23</v>
      </c>
      <c r="I5" s="26" t="s">
        <v>22</v>
      </c>
      <c r="J5" s="26" t="s">
        <v>23</v>
      </c>
      <c r="K5" s="129"/>
      <c r="L5" s="26" t="s">
        <v>22</v>
      </c>
      <c r="M5" s="26" t="s">
        <v>23</v>
      </c>
      <c r="N5" s="26" t="s">
        <v>22</v>
      </c>
      <c r="O5" s="26" t="s">
        <v>23</v>
      </c>
      <c r="P5" s="129"/>
    </row>
    <row r="6" spans="1:19" ht="15" x14ac:dyDescent="0.25">
      <c r="A6" s="27" t="s">
        <v>24</v>
      </c>
      <c r="B6" s="28">
        <v>971575</v>
      </c>
      <c r="C6" s="28">
        <v>921748</v>
      </c>
      <c r="D6" s="29">
        <v>502674</v>
      </c>
      <c r="E6" s="29">
        <v>497803</v>
      </c>
      <c r="F6" s="29">
        <v>2893800</v>
      </c>
      <c r="G6" s="30">
        <v>1046410</v>
      </c>
      <c r="H6" s="30">
        <v>995868</v>
      </c>
      <c r="I6" s="30">
        <v>573605</v>
      </c>
      <c r="J6" s="30">
        <v>573303</v>
      </c>
      <c r="K6" s="30">
        <v>3189186</v>
      </c>
      <c r="L6" s="31">
        <f>+(G6/B6-1)*100</f>
        <v>7.7024419113295384</v>
      </c>
      <c r="M6" s="31">
        <f t="shared" ref="M6:P8" si="0">+(H6/C6-1)*100</f>
        <v>8.0412433767146787</v>
      </c>
      <c r="N6" s="31">
        <f t="shared" si="0"/>
        <v>14.11073578502171</v>
      </c>
      <c r="O6" s="31">
        <f t="shared" si="0"/>
        <v>15.166642225940773</v>
      </c>
      <c r="P6" s="32">
        <f t="shared" si="0"/>
        <v>10.207547169811315</v>
      </c>
      <c r="Q6" s="33">
        <f>SUM(G6:H6)</f>
        <v>2042278</v>
      </c>
      <c r="R6" s="33">
        <f>SUM(I6:J6)</f>
        <v>1146908</v>
      </c>
      <c r="S6" s="34">
        <f>SUM(Q6:R6)</f>
        <v>3189186</v>
      </c>
    </row>
    <row r="7" spans="1:19" ht="15" x14ac:dyDescent="0.25">
      <c r="A7" s="27" t="s">
        <v>25</v>
      </c>
      <c r="B7" s="28">
        <v>885805</v>
      </c>
      <c r="C7" s="28">
        <v>877670</v>
      </c>
      <c r="D7" s="29">
        <v>408436</v>
      </c>
      <c r="E7" s="29">
        <v>397552</v>
      </c>
      <c r="F7" s="29">
        <v>2569463</v>
      </c>
      <c r="G7" s="30">
        <v>965282</v>
      </c>
      <c r="H7" s="30">
        <v>951110</v>
      </c>
      <c r="I7" s="30">
        <v>476803</v>
      </c>
      <c r="J7" s="30">
        <v>467101</v>
      </c>
      <c r="K7" s="30">
        <v>2860296</v>
      </c>
      <c r="L7" s="31">
        <f>+(G7/B7-1)*100</f>
        <v>8.9722907411902142</v>
      </c>
      <c r="M7" s="31">
        <f t="shared" si="0"/>
        <v>8.3676096938484879</v>
      </c>
      <c r="N7" s="31">
        <f t="shared" si="0"/>
        <v>16.738730180493388</v>
      </c>
      <c r="O7" s="31">
        <f t="shared" si="0"/>
        <v>17.494315209079559</v>
      </c>
      <c r="P7" s="32">
        <f t="shared" si="0"/>
        <v>11.318824205680333</v>
      </c>
      <c r="Q7" s="33">
        <f t="shared" ref="Q7:Q17" si="1">SUM(G7:H7)</f>
        <v>1916392</v>
      </c>
      <c r="R7" s="33">
        <f t="shared" ref="R7:R17" si="2">SUM(I7:J7)</f>
        <v>943904</v>
      </c>
      <c r="S7" s="34">
        <f t="shared" ref="S7:S18" si="3">SUM(Q7:R7)</f>
        <v>2860296</v>
      </c>
    </row>
    <row r="8" spans="1:19" ht="15" x14ac:dyDescent="0.25">
      <c r="A8" s="27" t="s">
        <v>26</v>
      </c>
      <c r="B8" s="28">
        <v>1040745</v>
      </c>
      <c r="C8" s="28">
        <v>1068208</v>
      </c>
      <c r="D8" s="29">
        <v>472704</v>
      </c>
      <c r="E8" s="29">
        <v>535293</v>
      </c>
      <c r="F8" s="29">
        <v>3116950</v>
      </c>
      <c r="G8" s="30">
        <v>1099850</v>
      </c>
      <c r="H8" s="30">
        <v>1128541</v>
      </c>
      <c r="I8" s="30">
        <v>543492</v>
      </c>
      <c r="J8" s="30">
        <v>584954</v>
      </c>
      <c r="K8" s="30">
        <v>3356837</v>
      </c>
      <c r="L8" s="31">
        <f>+(G8/B8-1)*100</f>
        <v>5.6791048719907478</v>
      </c>
      <c r="M8" s="31">
        <f t="shared" si="0"/>
        <v>5.6480573071911122</v>
      </c>
      <c r="N8" s="31">
        <f t="shared" si="0"/>
        <v>14.975121852152729</v>
      </c>
      <c r="O8" s="31">
        <f t="shared" si="0"/>
        <v>9.2773490406188763</v>
      </c>
      <c r="P8" s="32">
        <f t="shared" si="0"/>
        <v>7.696209435505863</v>
      </c>
      <c r="Q8" s="33">
        <f t="shared" si="1"/>
        <v>2228391</v>
      </c>
      <c r="R8" s="33">
        <f t="shared" si="2"/>
        <v>1128446</v>
      </c>
      <c r="S8" s="34">
        <f t="shared" si="3"/>
        <v>3356837</v>
      </c>
    </row>
    <row r="9" spans="1:19" ht="15" x14ac:dyDescent="0.25">
      <c r="A9" s="27" t="s">
        <v>27</v>
      </c>
      <c r="B9" s="28">
        <v>1056941</v>
      </c>
      <c r="C9" s="28">
        <v>1037824</v>
      </c>
      <c r="D9" s="29">
        <v>497283</v>
      </c>
      <c r="E9" s="29">
        <v>488441</v>
      </c>
      <c r="F9" s="29">
        <v>3080489</v>
      </c>
      <c r="G9" s="30"/>
      <c r="H9" s="30"/>
      <c r="I9" s="30"/>
      <c r="J9" s="30"/>
      <c r="K9" s="30"/>
      <c r="L9" s="31"/>
      <c r="M9" s="31"/>
      <c r="N9" s="31"/>
      <c r="O9" s="31"/>
      <c r="P9" s="32"/>
      <c r="Q9" s="33">
        <f t="shared" si="1"/>
        <v>0</v>
      </c>
      <c r="R9" s="33">
        <f t="shared" si="2"/>
        <v>0</v>
      </c>
      <c r="S9" s="34">
        <f t="shared" si="3"/>
        <v>0</v>
      </c>
    </row>
    <row r="10" spans="1:19" ht="15" x14ac:dyDescent="0.25">
      <c r="A10" s="27" t="s">
        <v>28</v>
      </c>
      <c r="B10" s="28">
        <v>1091483</v>
      </c>
      <c r="C10" s="28">
        <v>1082708</v>
      </c>
      <c r="D10" s="29">
        <v>516399</v>
      </c>
      <c r="E10" s="29">
        <v>527300</v>
      </c>
      <c r="F10" s="29">
        <v>3217890</v>
      </c>
      <c r="G10" s="30"/>
      <c r="H10" s="30"/>
      <c r="I10" s="35"/>
      <c r="J10" s="30"/>
      <c r="K10" s="30"/>
      <c r="L10" s="31"/>
      <c r="M10" s="31"/>
      <c r="N10" s="31"/>
      <c r="O10" s="31"/>
      <c r="P10" s="32"/>
      <c r="Q10" s="33">
        <f t="shared" si="1"/>
        <v>0</v>
      </c>
      <c r="R10" s="33">
        <f t="shared" si="2"/>
        <v>0</v>
      </c>
      <c r="S10" s="34">
        <f t="shared" si="3"/>
        <v>0</v>
      </c>
    </row>
    <row r="11" spans="1:19" ht="15" x14ac:dyDescent="0.25">
      <c r="A11" s="27" t="s">
        <v>29</v>
      </c>
      <c r="B11" s="28">
        <v>1056016</v>
      </c>
      <c r="C11" s="28">
        <v>1061265</v>
      </c>
      <c r="D11" s="29">
        <v>552932</v>
      </c>
      <c r="E11" s="29">
        <v>529070</v>
      </c>
      <c r="F11" s="29">
        <v>3199283</v>
      </c>
      <c r="G11" s="30"/>
      <c r="H11" s="30"/>
      <c r="I11" s="35"/>
      <c r="J11" s="30"/>
      <c r="K11" s="30"/>
      <c r="L11" s="31"/>
      <c r="M11" s="31"/>
      <c r="N11" s="31"/>
      <c r="O11" s="31"/>
      <c r="P11" s="32"/>
      <c r="Q11" s="33">
        <f>SUM(G11:H11)</f>
        <v>0</v>
      </c>
      <c r="R11" s="33">
        <f t="shared" si="2"/>
        <v>0</v>
      </c>
      <c r="S11" s="34">
        <f t="shared" si="3"/>
        <v>0</v>
      </c>
    </row>
    <row r="12" spans="1:19" ht="15" x14ac:dyDescent="0.25">
      <c r="A12" s="27" t="s">
        <v>30</v>
      </c>
      <c r="B12" s="28">
        <v>1203934</v>
      </c>
      <c r="C12" s="28">
        <v>1228189</v>
      </c>
      <c r="D12" s="29">
        <v>617552</v>
      </c>
      <c r="E12" s="29">
        <v>660967</v>
      </c>
      <c r="F12" s="29">
        <v>3710642</v>
      </c>
      <c r="G12" s="30"/>
      <c r="H12" s="30"/>
      <c r="I12" s="35"/>
      <c r="J12" s="30"/>
      <c r="K12" s="30"/>
      <c r="L12" s="31"/>
      <c r="M12" s="31"/>
      <c r="N12" s="31"/>
      <c r="O12" s="31"/>
      <c r="P12" s="32"/>
      <c r="Q12" s="33">
        <f t="shared" si="1"/>
        <v>0</v>
      </c>
      <c r="R12" s="33">
        <f t="shared" si="2"/>
        <v>0</v>
      </c>
      <c r="S12" s="34">
        <f t="shared" si="3"/>
        <v>0</v>
      </c>
    </row>
    <row r="13" spans="1:19" ht="15" x14ac:dyDescent="0.25">
      <c r="A13" s="27" t="s">
        <v>31</v>
      </c>
      <c r="B13" s="28">
        <v>1171638</v>
      </c>
      <c r="C13" s="28">
        <v>1145862</v>
      </c>
      <c r="D13" s="29">
        <v>616193</v>
      </c>
      <c r="E13" s="29">
        <v>598098</v>
      </c>
      <c r="F13" s="29">
        <v>3531791</v>
      </c>
      <c r="G13" s="30"/>
      <c r="H13" s="30"/>
      <c r="I13" s="35"/>
      <c r="J13" s="30"/>
      <c r="K13" s="30"/>
      <c r="L13" s="31"/>
      <c r="M13" s="31"/>
      <c r="N13" s="31"/>
      <c r="O13" s="31"/>
      <c r="P13" s="32"/>
      <c r="Q13" s="33">
        <f t="shared" si="1"/>
        <v>0</v>
      </c>
      <c r="R13" s="33">
        <f t="shared" si="2"/>
        <v>0</v>
      </c>
      <c r="S13" s="34">
        <f t="shared" si="3"/>
        <v>0</v>
      </c>
    </row>
    <row r="14" spans="1:19" ht="15" x14ac:dyDescent="0.25">
      <c r="A14" s="27" t="s">
        <v>32</v>
      </c>
      <c r="B14" s="28">
        <v>1010210</v>
      </c>
      <c r="C14" s="28">
        <v>1014831</v>
      </c>
      <c r="D14" s="29">
        <v>487273</v>
      </c>
      <c r="E14" s="29">
        <v>497099</v>
      </c>
      <c r="F14" s="29">
        <v>3009413</v>
      </c>
      <c r="G14" s="30"/>
      <c r="H14" s="30"/>
      <c r="I14" s="35"/>
      <c r="J14" s="30"/>
      <c r="K14" s="30"/>
      <c r="L14" s="31"/>
      <c r="M14" s="31"/>
      <c r="N14" s="31"/>
      <c r="O14" s="31"/>
      <c r="P14" s="32"/>
      <c r="Q14" s="33">
        <f t="shared" si="1"/>
        <v>0</v>
      </c>
      <c r="R14" s="33">
        <f t="shared" si="2"/>
        <v>0</v>
      </c>
      <c r="S14" s="34">
        <f t="shared" si="3"/>
        <v>0</v>
      </c>
    </row>
    <row r="15" spans="1:19" ht="15" x14ac:dyDescent="0.25">
      <c r="A15" s="27" t="s">
        <v>33</v>
      </c>
      <c r="B15" s="28">
        <v>1098020</v>
      </c>
      <c r="C15" s="28">
        <v>1112243</v>
      </c>
      <c r="D15" s="29">
        <v>546062</v>
      </c>
      <c r="E15" s="29">
        <v>509109</v>
      </c>
      <c r="F15" s="29">
        <v>3265434</v>
      </c>
      <c r="G15" s="30"/>
      <c r="H15" s="30"/>
      <c r="I15" s="35"/>
      <c r="J15" s="30"/>
      <c r="K15" s="30"/>
      <c r="L15" s="31"/>
      <c r="M15" s="31"/>
      <c r="N15" s="31"/>
      <c r="O15" s="31"/>
      <c r="P15" s="32"/>
      <c r="Q15" s="33">
        <f>SUM(G15:H15)</f>
        <v>0</v>
      </c>
      <c r="R15" s="33">
        <f>SUM(I15:J15)</f>
        <v>0</v>
      </c>
      <c r="S15" s="34">
        <f t="shared" si="3"/>
        <v>0</v>
      </c>
    </row>
    <row r="16" spans="1:19" ht="15" x14ac:dyDescent="0.25">
      <c r="A16" s="27" t="s">
        <v>34</v>
      </c>
      <c r="B16" s="28">
        <v>1117690</v>
      </c>
      <c r="C16" s="28">
        <v>1125756</v>
      </c>
      <c r="D16" s="29">
        <v>545301</v>
      </c>
      <c r="E16" s="29">
        <v>520950</v>
      </c>
      <c r="F16" s="29">
        <v>3309697</v>
      </c>
      <c r="G16" s="30"/>
      <c r="H16" s="30"/>
      <c r="I16" s="35"/>
      <c r="J16" s="30"/>
      <c r="K16" s="30"/>
      <c r="L16" s="31"/>
      <c r="M16" s="31"/>
      <c r="N16" s="31"/>
      <c r="O16" s="31"/>
      <c r="P16" s="32"/>
      <c r="Q16" s="33">
        <f t="shared" ref="Q16" si="4">SUM(G16:H16)</f>
        <v>0</v>
      </c>
      <c r="R16" s="33">
        <f t="shared" ref="R16" si="5">SUM(I16:J16)</f>
        <v>0</v>
      </c>
      <c r="S16" s="34">
        <f t="shared" si="3"/>
        <v>0</v>
      </c>
    </row>
    <row r="17" spans="1:19" ht="15" x14ac:dyDescent="0.25">
      <c r="A17" s="27" t="s">
        <v>35</v>
      </c>
      <c r="B17" s="28">
        <v>1108654</v>
      </c>
      <c r="C17" s="28">
        <v>1185541</v>
      </c>
      <c r="D17" s="29">
        <v>633555</v>
      </c>
      <c r="E17" s="29">
        <v>600410</v>
      </c>
      <c r="F17" s="29">
        <v>3528160</v>
      </c>
      <c r="G17" s="30"/>
      <c r="H17" s="30"/>
      <c r="I17" s="35"/>
      <c r="J17" s="30"/>
      <c r="K17" s="30"/>
      <c r="L17" s="31"/>
      <c r="M17" s="31"/>
      <c r="N17" s="31"/>
      <c r="O17" s="31"/>
      <c r="P17" s="32"/>
      <c r="Q17" s="33">
        <f t="shared" si="1"/>
        <v>0</v>
      </c>
      <c r="R17" s="33">
        <f t="shared" si="2"/>
        <v>0</v>
      </c>
      <c r="S17" s="34">
        <f t="shared" si="3"/>
        <v>0</v>
      </c>
    </row>
    <row r="18" spans="1:19" ht="15" x14ac:dyDescent="0.25">
      <c r="A18" s="24" t="s">
        <v>36</v>
      </c>
      <c r="B18" s="36">
        <f>SUM(B6:B8)</f>
        <v>2898125</v>
      </c>
      <c r="C18" s="36">
        <f t="shared" ref="C18:K18" si="6">SUM(C6:C8)</f>
        <v>2867626</v>
      </c>
      <c r="D18" s="36">
        <f t="shared" si="6"/>
        <v>1383814</v>
      </c>
      <c r="E18" s="36">
        <f t="shared" si="6"/>
        <v>1430648</v>
      </c>
      <c r="F18" s="36">
        <f t="shared" si="6"/>
        <v>8580213</v>
      </c>
      <c r="G18" s="36">
        <f t="shared" si="6"/>
        <v>3111542</v>
      </c>
      <c r="H18" s="36">
        <f t="shared" si="6"/>
        <v>3075519</v>
      </c>
      <c r="I18" s="36">
        <f t="shared" si="6"/>
        <v>1593900</v>
      </c>
      <c r="J18" s="36">
        <f t="shared" si="6"/>
        <v>1625358</v>
      </c>
      <c r="K18" s="36">
        <f t="shared" si="6"/>
        <v>9406319</v>
      </c>
      <c r="L18" s="37">
        <f>+(G18/B18-1)*100</f>
        <v>7.3639680828121667</v>
      </c>
      <c r="M18" s="37">
        <f>+(H18/C18-1)*100</f>
        <v>7.24965528977628</v>
      </c>
      <c r="N18" s="37">
        <f>+(I18/D18-1)*100</f>
        <v>15.181664587870912</v>
      </c>
      <c r="O18" s="37">
        <f t="shared" ref="O18:P18" si="7">+(J18/E18-1)*100</f>
        <v>13.60991662519362</v>
      </c>
      <c r="P18" s="37">
        <f t="shared" si="7"/>
        <v>9.6280360405971201</v>
      </c>
      <c r="S18" s="34">
        <f t="shared" si="3"/>
        <v>0</v>
      </c>
    </row>
    <row r="19" spans="1:19" ht="15" x14ac:dyDescent="0.25">
      <c r="A19" s="24" t="s">
        <v>4</v>
      </c>
      <c r="B19" s="36">
        <f>SUM(B6:B17)</f>
        <v>12812711</v>
      </c>
      <c r="C19" s="36">
        <f t="shared" ref="C19:F19" si="8">SUM(C6:C17)</f>
        <v>12861845</v>
      </c>
      <c r="D19" s="36">
        <f t="shared" si="8"/>
        <v>6396364</v>
      </c>
      <c r="E19" s="36">
        <f t="shared" si="8"/>
        <v>6362092</v>
      </c>
      <c r="F19" s="36">
        <f t="shared" si="8"/>
        <v>38433012</v>
      </c>
      <c r="G19" s="36"/>
      <c r="H19" s="36"/>
      <c r="I19" s="36"/>
      <c r="J19" s="36"/>
      <c r="K19" s="36"/>
      <c r="L19" s="37"/>
      <c r="M19" s="37"/>
      <c r="N19" s="37"/>
      <c r="O19" s="37"/>
      <c r="P19" s="37"/>
    </row>
    <row r="21" spans="1:19" ht="12.75" customHeight="1" x14ac:dyDescent="0.25">
      <c r="I21" s="38"/>
      <c r="J21" s="38"/>
    </row>
    <row r="22" spans="1:19" ht="12.75" customHeight="1" x14ac:dyDescent="0.25">
      <c r="K22" s="38">
        <v>2893800</v>
      </c>
      <c r="L22" s="38">
        <f>+K6-K22</f>
        <v>295386</v>
      </c>
    </row>
    <row r="23" spans="1:19" ht="12.75" customHeight="1" x14ac:dyDescent="0.25">
      <c r="K23" s="23">
        <v>2569463</v>
      </c>
      <c r="L23" s="38">
        <f t="shared" ref="L23:L30" si="9">+K7-K23</f>
        <v>290833</v>
      </c>
    </row>
    <row r="24" spans="1:19" ht="12.75" customHeight="1" x14ac:dyDescent="0.25">
      <c r="I24" s="38"/>
      <c r="J24" s="38"/>
      <c r="K24" s="38">
        <v>3116950</v>
      </c>
      <c r="L24" s="38">
        <f t="shared" si="9"/>
        <v>239887</v>
      </c>
    </row>
    <row r="25" spans="1:19" ht="12.75" customHeight="1" x14ac:dyDescent="0.25">
      <c r="K25" s="23">
        <v>3080489</v>
      </c>
      <c r="L25" s="38">
        <f t="shared" si="9"/>
        <v>-3080489</v>
      </c>
    </row>
    <row r="26" spans="1:19" ht="12.75" customHeight="1" x14ac:dyDescent="0.25">
      <c r="K26" s="23">
        <v>3217890</v>
      </c>
      <c r="L26" s="38">
        <f t="shared" si="9"/>
        <v>-3217890</v>
      </c>
    </row>
    <row r="27" spans="1:19" ht="12.75" customHeight="1" x14ac:dyDescent="0.25">
      <c r="K27" s="23">
        <v>3199283</v>
      </c>
      <c r="L27" s="38">
        <f t="shared" si="9"/>
        <v>-3199283</v>
      </c>
    </row>
    <row r="28" spans="1:19" ht="12.75" customHeight="1" x14ac:dyDescent="0.25">
      <c r="K28" s="23">
        <v>3710642</v>
      </c>
      <c r="L28" s="38">
        <f t="shared" si="9"/>
        <v>-3710642</v>
      </c>
    </row>
    <row r="29" spans="1:19" ht="12.75" customHeight="1" x14ac:dyDescent="0.25">
      <c r="K29" s="23">
        <v>3531791</v>
      </c>
      <c r="L29" s="38">
        <f t="shared" si="9"/>
        <v>-3531791</v>
      </c>
    </row>
    <row r="30" spans="1:19" ht="12.75" customHeight="1" x14ac:dyDescent="0.25">
      <c r="K30" s="23">
        <v>3009413</v>
      </c>
      <c r="L30" s="38">
        <f t="shared" si="9"/>
        <v>-3009413</v>
      </c>
    </row>
  </sheetData>
  <mergeCells count="13">
    <mergeCell ref="L4:M4"/>
    <mergeCell ref="N4:O4"/>
    <mergeCell ref="P4:P5"/>
    <mergeCell ref="A1:P2"/>
    <mergeCell ref="B3:F3"/>
    <mergeCell ref="G3:K3"/>
    <mergeCell ref="L3:O3"/>
    <mergeCell ref="B4:C4"/>
    <mergeCell ref="D4:E4"/>
    <mergeCell ref="F4:F5"/>
    <mergeCell ref="G4:H4"/>
    <mergeCell ref="I4:J4"/>
    <mergeCell ref="K4:K5"/>
  </mergeCells>
  <pageMargins left="0" right="0" top="0" bottom="0" header="0" footer="0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5" zoomScaleNormal="85" workbookViewId="0">
      <selection activeCell="N32" sqref="N32"/>
    </sheetView>
  </sheetViews>
  <sheetFormatPr baseColWidth="10" defaultRowHeight="15" x14ac:dyDescent="0.25"/>
  <sheetData>
    <row r="1" spans="1:16" ht="24" thickBot="1" x14ac:dyDescent="0.3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9.5" customHeight="1" thickBot="1" x14ac:dyDescent="0.3">
      <c r="A2" s="39"/>
      <c r="B2" s="136" t="s">
        <v>37</v>
      </c>
      <c r="C2" s="137"/>
      <c r="D2" s="137"/>
      <c r="E2" s="137"/>
      <c r="F2" s="138"/>
      <c r="G2" s="136" t="s">
        <v>38</v>
      </c>
      <c r="H2" s="137"/>
      <c r="I2" s="137"/>
      <c r="J2" s="137"/>
      <c r="K2" s="137"/>
      <c r="L2" s="136" t="s">
        <v>39</v>
      </c>
      <c r="M2" s="137"/>
      <c r="N2" s="137"/>
      <c r="O2" s="137"/>
      <c r="P2" s="138"/>
    </row>
    <row r="3" spans="1:16" x14ac:dyDescent="0.25">
      <c r="A3" s="40"/>
      <c r="B3" s="131" t="s">
        <v>5</v>
      </c>
      <c r="C3" s="132"/>
      <c r="D3" s="132" t="s">
        <v>6</v>
      </c>
      <c r="E3" s="132"/>
      <c r="F3" s="133" t="s">
        <v>4</v>
      </c>
      <c r="G3" s="131" t="s">
        <v>5</v>
      </c>
      <c r="H3" s="132"/>
      <c r="I3" s="132" t="s">
        <v>6</v>
      </c>
      <c r="J3" s="132"/>
      <c r="K3" s="133" t="s">
        <v>4</v>
      </c>
      <c r="L3" s="131" t="s">
        <v>5</v>
      </c>
      <c r="M3" s="132"/>
      <c r="N3" s="132" t="s">
        <v>6</v>
      </c>
      <c r="O3" s="132"/>
      <c r="P3" s="133" t="s">
        <v>4</v>
      </c>
    </row>
    <row r="4" spans="1:16" ht="15.75" thickBot="1" x14ac:dyDescent="0.3">
      <c r="A4" s="40"/>
      <c r="B4" s="41" t="s">
        <v>22</v>
      </c>
      <c r="C4" s="42" t="s">
        <v>23</v>
      </c>
      <c r="D4" s="42" t="s">
        <v>22</v>
      </c>
      <c r="E4" s="42" t="s">
        <v>23</v>
      </c>
      <c r="F4" s="134"/>
      <c r="G4" s="41" t="s">
        <v>22</v>
      </c>
      <c r="H4" s="42" t="s">
        <v>23</v>
      </c>
      <c r="I4" s="42" t="s">
        <v>22</v>
      </c>
      <c r="J4" s="42" t="s">
        <v>23</v>
      </c>
      <c r="K4" s="134"/>
      <c r="L4" s="41" t="s">
        <v>22</v>
      </c>
      <c r="M4" s="42" t="s">
        <v>23</v>
      </c>
      <c r="N4" s="42" t="s">
        <v>22</v>
      </c>
      <c r="O4" s="42" t="s">
        <v>23</v>
      </c>
      <c r="P4" s="134"/>
    </row>
    <row r="5" spans="1:16" x14ac:dyDescent="0.25">
      <c r="A5" s="43" t="s">
        <v>24</v>
      </c>
      <c r="B5" s="44">
        <v>601228</v>
      </c>
      <c r="C5" s="45">
        <v>575217</v>
      </c>
      <c r="D5" s="45">
        <v>297520</v>
      </c>
      <c r="E5" s="45">
        <v>297048</v>
      </c>
      <c r="F5" s="45">
        <v>1771013</v>
      </c>
      <c r="G5" s="44">
        <v>445182</v>
      </c>
      <c r="H5" s="45">
        <v>420651</v>
      </c>
      <c r="I5" s="45">
        <v>276085</v>
      </c>
      <c r="J5" s="45">
        <v>276255</v>
      </c>
      <c r="K5" s="46">
        <v>1418173</v>
      </c>
      <c r="L5" s="44">
        <v>1046410</v>
      </c>
      <c r="M5" s="45">
        <v>995868</v>
      </c>
      <c r="N5" s="45">
        <v>573605</v>
      </c>
      <c r="O5" s="45">
        <v>573303</v>
      </c>
      <c r="P5" s="46">
        <v>3189186</v>
      </c>
    </row>
    <row r="6" spans="1:16" x14ac:dyDescent="0.25">
      <c r="A6" s="43" t="s">
        <v>25</v>
      </c>
      <c r="B6" s="44">
        <v>544764</v>
      </c>
      <c r="C6" s="45">
        <v>536391</v>
      </c>
      <c r="D6" s="45">
        <v>250027</v>
      </c>
      <c r="E6" s="45">
        <v>241995</v>
      </c>
      <c r="F6" s="46">
        <v>1573177</v>
      </c>
      <c r="G6" s="44">
        <v>420518</v>
      </c>
      <c r="H6" s="45">
        <v>414719</v>
      </c>
      <c r="I6" s="45">
        <v>226776</v>
      </c>
      <c r="J6" s="45">
        <v>225106</v>
      </c>
      <c r="K6" s="46">
        <v>1287119</v>
      </c>
      <c r="L6" s="44">
        <v>965282</v>
      </c>
      <c r="M6" s="45">
        <v>951110</v>
      </c>
      <c r="N6" s="45">
        <v>476803</v>
      </c>
      <c r="O6" s="45">
        <v>467101</v>
      </c>
      <c r="P6" s="46">
        <v>2860296</v>
      </c>
    </row>
    <row r="7" spans="1:16" x14ac:dyDescent="0.25">
      <c r="A7" s="43" t="s">
        <v>26</v>
      </c>
      <c r="B7" s="44">
        <v>627368</v>
      </c>
      <c r="C7" s="45">
        <v>652536</v>
      </c>
      <c r="D7" s="45">
        <v>288466</v>
      </c>
      <c r="E7" s="45">
        <v>308371</v>
      </c>
      <c r="F7" s="46">
        <v>1876741</v>
      </c>
      <c r="G7" s="44">
        <v>472482</v>
      </c>
      <c r="H7" s="45">
        <v>476005</v>
      </c>
      <c r="I7" s="45">
        <v>255026</v>
      </c>
      <c r="J7" s="45">
        <v>276583</v>
      </c>
      <c r="K7" s="46">
        <v>1480096</v>
      </c>
      <c r="L7" s="44">
        <v>1099850</v>
      </c>
      <c r="M7" s="45">
        <v>1128541</v>
      </c>
      <c r="N7" s="45">
        <v>543492</v>
      </c>
      <c r="O7" s="45">
        <v>584954</v>
      </c>
      <c r="P7" s="46">
        <v>3356837</v>
      </c>
    </row>
    <row r="8" spans="1:16" x14ac:dyDescent="0.25">
      <c r="A8" s="43" t="s">
        <v>27</v>
      </c>
      <c r="B8" s="44"/>
      <c r="C8" s="45"/>
      <c r="D8" s="45"/>
      <c r="E8" s="45"/>
      <c r="F8" s="46"/>
      <c r="G8" s="44"/>
      <c r="H8" s="45"/>
      <c r="I8" s="45"/>
      <c r="J8" s="45"/>
      <c r="K8" s="46"/>
      <c r="L8" s="44"/>
      <c r="M8" s="45"/>
      <c r="N8" s="45"/>
      <c r="O8" s="45"/>
      <c r="P8" s="46"/>
    </row>
    <row r="9" spans="1:16" x14ac:dyDescent="0.25">
      <c r="A9" s="43" t="s">
        <v>28</v>
      </c>
      <c r="B9" s="44"/>
      <c r="C9" s="45"/>
      <c r="D9" s="45"/>
      <c r="E9" s="45"/>
      <c r="F9" s="46"/>
      <c r="G9" s="44"/>
      <c r="H9" s="45"/>
      <c r="I9" s="45"/>
      <c r="J9" s="45"/>
      <c r="K9" s="46"/>
      <c r="L9" s="44"/>
      <c r="M9" s="45"/>
      <c r="N9" s="45"/>
      <c r="O9" s="45"/>
      <c r="P9" s="46"/>
    </row>
    <row r="10" spans="1:16" x14ac:dyDescent="0.25">
      <c r="A10" s="43" t="s">
        <v>29</v>
      </c>
      <c r="B10" s="44"/>
      <c r="C10" s="45"/>
      <c r="D10" s="45"/>
      <c r="E10" s="45"/>
      <c r="F10" s="46"/>
      <c r="G10" s="44"/>
      <c r="H10" s="45"/>
      <c r="I10" s="45"/>
      <c r="J10" s="45"/>
      <c r="K10" s="46"/>
      <c r="L10" s="44"/>
      <c r="M10" s="45"/>
      <c r="N10" s="45"/>
      <c r="O10" s="45"/>
      <c r="P10" s="46"/>
    </row>
    <row r="11" spans="1:16" x14ac:dyDescent="0.25">
      <c r="A11" s="43" t="s">
        <v>30</v>
      </c>
      <c r="B11" s="44"/>
      <c r="C11" s="45"/>
      <c r="D11" s="45"/>
      <c r="E11" s="45"/>
      <c r="F11" s="46"/>
      <c r="G11" s="44"/>
      <c r="H11" s="45"/>
      <c r="I11" s="45"/>
      <c r="J11" s="45"/>
      <c r="K11" s="46"/>
      <c r="L11" s="45"/>
      <c r="M11" s="45"/>
      <c r="N11" s="45"/>
      <c r="O11" s="45"/>
      <c r="P11" s="46"/>
    </row>
    <row r="12" spans="1:16" x14ac:dyDescent="0.25">
      <c r="A12" s="43" t="s">
        <v>31</v>
      </c>
      <c r="B12" s="44"/>
      <c r="C12" s="45"/>
      <c r="D12" s="45"/>
      <c r="E12" s="45"/>
      <c r="F12" s="46"/>
      <c r="G12" s="44"/>
      <c r="H12" s="45"/>
      <c r="I12" s="45"/>
      <c r="J12" s="45"/>
      <c r="K12" s="46"/>
      <c r="L12" s="45"/>
      <c r="M12" s="45"/>
      <c r="N12" s="45"/>
      <c r="O12" s="45"/>
      <c r="P12" s="46"/>
    </row>
    <row r="13" spans="1:16" x14ac:dyDescent="0.25">
      <c r="A13" s="43" t="s">
        <v>32</v>
      </c>
      <c r="B13" s="44"/>
      <c r="C13" s="45"/>
      <c r="D13" s="45"/>
      <c r="E13" s="45"/>
      <c r="F13" s="46"/>
      <c r="G13" s="44"/>
      <c r="H13" s="45"/>
      <c r="I13" s="45"/>
      <c r="J13" s="45"/>
      <c r="K13" s="46"/>
      <c r="L13" s="45"/>
      <c r="M13" s="45"/>
      <c r="N13" s="45"/>
      <c r="O13" s="45"/>
      <c r="P13" s="46"/>
    </row>
    <row r="14" spans="1:16" x14ac:dyDescent="0.25">
      <c r="A14" s="43" t="s">
        <v>33</v>
      </c>
      <c r="B14" s="44"/>
      <c r="C14" s="45"/>
      <c r="D14" s="45"/>
      <c r="E14" s="45"/>
      <c r="F14" s="46"/>
      <c r="G14" s="44"/>
      <c r="H14" s="45"/>
      <c r="I14" s="45"/>
      <c r="J14" s="45"/>
      <c r="K14" s="46"/>
      <c r="L14" s="45"/>
      <c r="M14" s="45"/>
      <c r="N14" s="45"/>
      <c r="O14" s="45"/>
      <c r="P14" s="46"/>
    </row>
    <row r="15" spans="1:16" x14ac:dyDescent="0.25">
      <c r="A15" s="43" t="s">
        <v>34</v>
      </c>
      <c r="B15" s="44"/>
      <c r="C15" s="45"/>
      <c r="D15" s="45"/>
      <c r="E15" s="45"/>
      <c r="F15" s="46"/>
      <c r="G15" s="44"/>
      <c r="H15" s="45"/>
      <c r="I15" s="45"/>
      <c r="J15" s="45"/>
      <c r="K15" s="46"/>
      <c r="L15" s="45"/>
      <c r="M15" s="45"/>
      <c r="N15" s="45"/>
      <c r="O15" s="45"/>
      <c r="P15" s="46"/>
    </row>
    <row r="16" spans="1:16" x14ac:dyDescent="0.25">
      <c r="A16" s="43" t="s">
        <v>35</v>
      </c>
      <c r="B16" s="44"/>
      <c r="C16" s="45"/>
      <c r="D16" s="45"/>
      <c r="E16" s="45"/>
      <c r="F16" s="46"/>
      <c r="G16" s="44"/>
      <c r="H16" s="45"/>
      <c r="I16" s="45"/>
      <c r="J16" s="45"/>
      <c r="K16" s="46"/>
      <c r="L16" s="45"/>
      <c r="M16" s="45"/>
      <c r="N16" s="45"/>
      <c r="O16" s="45"/>
      <c r="P16" s="46"/>
    </row>
    <row r="17" spans="1:16" ht="15.75" thickBot="1" x14ac:dyDescent="0.3">
      <c r="A17" s="47" t="s">
        <v>4</v>
      </c>
      <c r="B17" s="48">
        <v>1773360</v>
      </c>
      <c r="C17" s="49">
        <v>1764144</v>
      </c>
      <c r="D17" s="49">
        <v>836013</v>
      </c>
      <c r="E17" s="49">
        <v>847414</v>
      </c>
      <c r="F17" s="50">
        <v>5220931</v>
      </c>
      <c r="G17" s="48">
        <v>1338182</v>
      </c>
      <c r="H17" s="49">
        <v>1311375</v>
      </c>
      <c r="I17" s="49">
        <v>757887</v>
      </c>
      <c r="J17" s="49">
        <v>777944</v>
      </c>
      <c r="K17" s="50">
        <v>4185388</v>
      </c>
      <c r="L17" s="48">
        <v>3111542</v>
      </c>
      <c r="M17" s="49">
        <v>3075519</v>
      </c>
      <c r="N17" s="49">
        <v>1593900</v>
      </c>
      <c r="O17" s="49">
        <v>1625358</v>
      </c>
      <c r="P17" s="50">
        <v>9406319</v>
      </c>
    </row>
    <row r="18" spans="1:16" ht="15.75" thickTop="1" x14ac:dyDescent="0.25">
      <c r="N18" s="51"/>
      <c r="O18" s="51"/>
    </row>
    <row r="30" spans="1:16" ht="15.75" thickBot="1" x14ac:dyDescent="0.3"/>
    <row r="31" spans="1:16" x14ac:dyDescent="0.25">
      <c r="A31" s="39"/>
      <c r="B31" s="132" t="s">
        <v>5</v>
      </c>
      <c r="C31" s="132"/>
      <c r="D31" s="132" t="s">
        <v>6</v>
      </c>
      <c r="E31" s="132"/>
      <c r="F31" s="133" t="s">
        <v>4</v>
      </c>
    </row>
    <row r="32" spans="1:16" ht="15.75" thickBot="1" x14ac:dyDescent="0.3">
      <c r="A32" s="40"/>
      <c r="B32" s="42" t="s">
        <v>22</v>
      </c>
      <c r="C32" s="42" t="s">
        <v>23</v>
      </c>
      <c r="D32" s="42" t="s">
        <v>22</v>
      </c>
      <c r="E32" s="42" t="s">
        <v>23</v>
      </c>
      <c r="F32" s="134"/>
    </row>
    <row r="33" spans="1:6" x14ac:dyDescent="0.25">
      <c r="A33" s="43" t="s">
        <v>24</v>
      </c>
      <c r="B33" s="52">
        <v>1046410</v>
      </c>
      <c r="C33" s="53">
        <v>995868</v>
      </c>
      <c r="D33" s="53">
        <v>573605</v>
      </c>
      <c r="E33" s="53">
        <v>573303</v>
      </c>
      <c r="F33" s="46">
        <v>3189186</v>
      </c>
    </row>
    <row r="34" spans="1:6" x14ac:dyDescent="0.25">
      <c r="A34" s="43" t="s">
        <v>25</v>
      </c>
      <c r="B34" s="44">
        <v>965282</v>
      </c>
      <c r="C34" s="45">
        <v>951110</v>
      </c>
      <c r="D34" s="45">
        <v>476803</v>
      </c>
      <c r="E34" s="45">
        <v>467101</v>
      </c>
      <c r="F34" s="46">
        <v>2860296</v>
      </c>
    </row>
    <row r="35" spans="1:6" x14ac:dyDescent="0.25">
      <c r="A35" s="43" t="s">
        <v>26</v>
      </c>
      <c r="B35" s="44">
        <v>1099850</v>
      </c>
      <c r="C35" s="45">
        <v>1128541</v>
      </c>
      <c r="D35" s="45">
        <v>543492</v>
      </c>
      <c r="E35" s="45">
        <v>584954</v>
      </c>
      <c r="F35" s="46">
        <v>3356837</v>
      </c>
    </row>
    <row r="36" spans="1:6" x14ac:dyDescent="0.25">
      <c r="A36" s="43" t="s">
        <v>27</v>
      </c>
      <c r="B36" s="44"/>
      <c r="C36" s="45"/>
      <c r="D36" s="45"/>
      <c r="E36" s="45"/>
      <c r="F36" s="46"/>
    </row>
    <row r="37" spans="1:6" x14ac:dyDescent="0.25">
      <c r="A37" s="43" t="s">
        <v>28</v>
      </c>
      <c r="B37" s="44"/>
      <c r="C37" s="45"/>
      <c r="D37" s="45"/>
      <c r="E37" s="45"/>
      <c r="F37" s="46"/>
    </row>
    <row r="38" spans="1:6" x14ac:dyDescent="0.25">
      <c r="A38" s="43" t="s">
        <v>29</v>
      </c>
      <c r="B38" s="44"/>
      <c r="C38" s="45"/>
      <c r="D38" s="45"/>
      <c r="E38" s="45"/>
      <c r="F38" s="46"/>
    </row>
    <row r="39" spans="1:6" x14ac:dyDescent="0.25">
      <c r="A39" s="43" t="s">
        <v>30</v>
      </c>
      <c r="B39" s="44"/>
      <c r="C39" s="45"/>
      <c r="D39" s="45"/>
      <c r="E39" s="45"/>
      <c r="F39" s="46"/>
    </row>
    <row r="40" spans="1:6" x14ac:dyDescent="0.25">
      <c r="A40" s="43" t="s">
        <v>31</v>
      </c>
      <c r="B40" s="44"/>
      <c r="C40" s="45"/>
      <c r="D40" s="45"/>
      <c r="E40" s="45"/>
      <c r="F40" s="46"/>
    </row>
    <row r="41" spans="1:6" x14ac:dyDescent="0.25">
      <c r="A41" s="43" t="s">
        <v>32</v>
      </c>
      <c r="B41" s="44"/>
      <c r="C41" s="45"/>
      <c r="D41" s="45"/>
      <c r="E41" s="45"/>
      <c r="F41" s="46"/>
    </row>
    <row r="42" spans="1:6" x14ac:dyDescent="0.25">
      <c r="A42" s="43" t="s">
        <v>33</v>
      </c>
      <c r="B42" s="44"/>
      <c r="C42" s="45"/>
      <c r="D42" s="45"/>
      <c r="E42" s="45"/>
      <c r="F42" s="46"/>
    </row>
    <row r="43" spans="1:6" x14ac:dyDescent="0.25">
      <c r="A43" s="43" t="s">
        <v>34</v>
      </c>
      <c r="B43" s="44"/>
      <c r="C43" s="45"/>
      <c r="D43" s="45"/>
      <c r="E43" s="45"/>
      <c r="F43" s="46"/>
    </row>
    <row r="44" spans="1:6" x14ac:dyDescent="0.25">
      <c r="A44" s="43" t="s">
        <v>35</v>
      </c>
      <c r="B44" s="44"/>
      <c r="C44" s="45"/>
      <c r="D44" s="45"/>
      <c r="E44" s="45"/>
      <c r="F44" s="46"/>
    </row>
    <row r="45" spans="1:6" ht="15.75" thickBot="1" x14ac:dyDescent="0.3">
      <c r="A45" s="54" t="s">
        <v>4</v>
      </c>
      <c r="B45" s="48">
        <v>3111542</v>
      </c>
      <c r="C45" s="49">
        <v>3075519</v>
      </c>
      <c r="D45" s="49">
        <v>1593900</v>
      </c>
      <c r="E45" s="49">
        <v>1625358</v>
      </c>
      <c r="F45" s="50">
        <v>9406319</v>
      </c>
    </row>
    <row r="57" spans="7:8" x14ac:dyDescent="0.25">
      <c r="G57" s="51"/>
      <c r="H57" s="51"/>
    </row>
  </sheetData>
  <mergeCells count="16">
    <mergeCell ref="A1:P1"/>
    <mergeCell ref="B2:F2"/>
    <mergeCell ref="G2:K2"/>
    <mergeCell ref="L2:P2"/>
    <mergeCell ref="B3:C3"/>
    <mergeCell ref="D3:E3"/>
    <mergeCell ref="F3:F4"/>
    <mergeCell ref="G3:H3"/>
    <mergeCell ref="I3:J3"/>
    <mergeCell ref="K3:K4"/>
    <mergeCell ref="L3:M3"/>
    <mergeCell ref="N3:O3"/>
    <mergeCell ref="P3:P4"/>
    <mergeCell ref="B31:C31"/>
    <mergeCell ref="D31:E31"/>
    <mergeCell ref="F31:F3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15" workbookViewId="0">
      <selection activeCell="L8" sqref="L8"/>
    </sheetView>
  </sheetViews>
  <sheetFormatPr baseColWidth="10" defaultRowHeight="12.75" x14ac:dyDescent="0.2"/>
  <cols>
    <col min="1" max="1" width="8.42578125" style="55" customWidth="1"/>
    <col min="2" max="2" width="11.28515625" style="55" customWidth="1"/>
    <col min="3" max="3" width="8" style="55" customWidth="1"/>
    <col min="4" max="4" width="11" style="55" bestFit="1" customWidth="1"/>
    <col min="5" max="5" width="10.85546875" style="55" bestFit="1" customWidth="1"/>
    <col min="6" max="6" width="9.28515625" style="55" bestFit="1" customWidth="1"/>
    <col min="7" max="7" width="9.85546875" style="55" bestFit="1" customWidth="1"/>
    <col min="8" max="8" width="10.85546875" style="55" customWidth="1"/>
    <col min="9" max="10" width="7.85546875" style="55" customWidth="1"/>
    <col min="11" max="256" width="11.42578125" style="55"/>
    <col min="257" max="257" width="10.7109375" style="55" customWidth="1"/>
    <col min="258" max="258" width="9" style="55" bestFit="1" customWidth="1"/>
    <col min="259" max="259" width="8" style="55" customWidth="1"/>
    <col min="260" max="260" width="11" style="55" bestFit="1" customWidth="1"/>
    <col min="261" max="261" width="10.85546875" style="55" bestFit="1" customWidth="1"/>
    <col min="262" max="262" width="9.28515625" style="55" bestFit="1" customWidth="1"/>
    <col min="263" max="263" width="9.85546875" style="55" bestFit="1" customWidth="1"/>
    <col min="264" max="266" width="7.85546875" style="55" customWidth="1"/>
    <col min="267" max="512" width="11.42578125" style="55"/>
    <col min="513" max="513" width="10.7109375" style="55" customWidth="1"/>
    <col min="514" max="514" width="9" style="55" bestFit="1" customWidth="1"/>
    <col min="515" max="515" width="8" style="55" customWidth="1"/>
    <col min="516" max="516" width="11" style="55" bestFit="1" customWidth="1"/>
    <col min="517" max="517" width="10.85546875" style="55" bestFit="1" customWidth="1"/>
    <col min="518" max="518" width="9.28515625" style="55" bestFit="1" customWidth="1"/>
    <col min="519" max="519" width="9.85546875" style="55" bestFit="1" customWidth="1"/>
    <col min="520" max="522" width="7.85546875" style="55" customWidth="1"/>
    <col min="523" max="768" width="11.42578125" style="55"/>
    <col min="769" max="769" width="10.7109375" style="55" customWidth="1"/>
    <col min="770" max="770" width="9" style="55" bestFit="1" customWidth="1"/>
    <col min="771" max="771" width="8" style="55" customWidth="1"/>
    <col min="772" max="772" width="11" style="55" bestFit="1" customWidth="1"/>
    <col min="773" max="773" width="10.85546875" style="55" bestFit="1" customWidth="1"/>
    <col min="774" max="774" width="9.28515625" style="55" bestFit="1" customWidth="1"/>
    <col min="775" max="775" width="9.85546875" style="55" bestFit="1" customWidth="1"/>
    <col min="776" max="778" width="7.85546875" style="55" customWidth="1"/>
    <col min="779" max="1024" width="11.42578125" style="55"/>
    <col min="1025" max="1025" width="10.7109375" style="55" customWidth="1"/>
    <col min="1026" max="1026" width="9" style="55" bestFit="1" customWidth="1"/>
    <col min="1027" max="1027" width="8" style="55" customWidth="1"/>
    <col min="1028" max="1028" width="11" style="55" bestFit="1" customWidth="1"/>
    <col min="1029" max="1029" width="10.85546875" style="55" bestFit="1" customWidth="1"/>
    <col min="1030" max="1030" width="9.28515625" style="55" bestFit="1" customWidth="1"/>
    <col min="1031" max="1031" width="9.85546875" style="55" bestFit="1" customWidth="1"/>
    <col min="1032" max="1034" width="7.85546875" style="55" customWidth="1"/>
    <col min="1035" max="1280" width="11.42578125" style="55"/>
    <col min="1281" max="1281" width="10.7109375" style="55" customWidth="1"/>
    <col min="1282" max="1282" width="9" style="55" bestFit="1" customWidth="1"/>
    <col min="1283" max="1283" width="8" style="55" customWidth="1"/>
    <col min="1284" max="1284" width="11" style="55" bestFit="1" customWidth="1"/>
    <col min="1285" max="1285" width="10.85546875" style="55" bestFit="1" customWidth="1"/>
    <col min="1286" max="1286" width="9.28515625" style="55" bestFit="1" customWidth="1"/>
    <col min="1287" max="1287" width="9.85546875" style="55" bestFit="1" customWidth="1"/>
    <col min="1288" max="1290" width="7.85546875" style="55" customWidth="1"/>
    <col min="1291" max="1536" width="11.42578125" style="55"/>
    <col min="1537" max="1537" width="10.7109375" style="55" customWidth="1"/>
    <col min="1538" max="1538" width="9" style="55" bestFit="1" customWidth="1"/>
    <col min="1539" max="1539" width="8" style="55" customWidth="1"/>
    <col min="1540" max="1540" width="11" style="55" bestFit="1" customWidth="1"/>
    <col min="1541" max="1541" width="10.85546875" style="55" bestFit="1" customWidth="1"/>
    <col min="1542" max="1542" width="9.28515625" style="55" bestFit="1" customWidth="1"/>
    <col min="1543" max="1543" width="9.85546875" style="55" bestFit="1" customWidth="1"/>
    <col min="1544" max="1546" width="7.85546875" style="55" customWidth="1"/>
    <col min="1547" max="1792" width="11.42578125" style="55"/>
    <col min="1793" max="1793" width="10.7109375" style="55" customWidth="1"/>
    <col min="1794" max="1794" width="9" style="55" bestFit="1" customWidth="1"/>
    <col min="1795" max="1795" width="8" style="55" customWidth="1"/>
    <col min="1796" max="1796" width="11" style="55" bestFit="1" customWidth="1"/>
    <col min="1797" max="1797" width="10.85546875" style="55" bestFit="1" customWidth="1"/>
    <col min="1798" max="1798" width="9.28515625" style="55" bestFit="1" customWidth="1"/>
    <col min="1799" max="1799" width="9.85546875" style="55" bestFit="1" customWidth="1"/>
    <col min="1800" max="1802" width="7.85546875" style="55" customWidth="1"/>
    <col min="1803" max="2048" width="11.42578125" style="55"/>
    <col min="2049" max="2049" width="10.7109375" style="55" customWidth="1"/>
    <col min="2050" max="2050" width="9" style="55" bestFit="1" customWidth="1"/>
    <col min="2051" max="2051" width="8" style="55" customWidth="1"/>
    <col min="2052" max="2052" width="11" style="55" bestFit="1" customWidth="1"/>
    <col min="2053" max="2053" width="10.85546875" style="55" bestFit="1" customWidth="1"/>
    <col min="2054" max="2054" width="9.28515625" style="55" bestFit="1" customWidth="1"/>
    <col min="2055" max="2055" width="9.85546875" style="55" bestFit="1" customWidth="1"/>
    <col min="2056" max="2058" width="7.85546875" style="55" customWidth="1"/>
    <col min="2059" max="2304" width="11.42578125" style="55"/>
    <col min="2305" max="2305" width="10.7109375" style="55" customWidth="1"/>
    <col min="2306" max="2306" width="9" style="55" bestFit="1" customWidth="1"/>
    <col min="2307" max="2307" width="8" style="55" customWidth="1"/>
    <col min="2308" max="2308" width="11" style="55" bestFit="1" customWidth="1"/>
    <col min="2309" max="2309" width="10.85546875" style="55" bestFit="1" customWidth="1"/>
    <col min="2310" max="2310" width="9.28515625" style="55" bestFit="1" customWidth="1"/>
    <col min="2311" max="2311" width="9.85546875" style="55" bestFit="1" customWidth="1"/>
    <col min="2312" max="2314" width="7.85546875" style="55" customWidth="1"/>
    <col min="2315" max="2560" width="11.42578125" style="55"/>
    <col min="2561" max="2561" width="10.7109375" style="55" customWidth="1"/>
    <col min="2562" max="2562" width="9" style="55" bestFit="1" customWidth="1"/>
    <col min="2563" max="2563" width="8" style="55" customWidth="1"/>
    <col min="2564" max="2564" width="11" style="55" bestFit="1" customWidth="1"/>
    <col min="2565" max="2565" width="10.85546875" style="55" bestFit="1" customWidth="1"/>
    <col min="2566" max="2566" width="9.28515625" style="55" bestFit="1" customWidth="1"/>
    <col min="2567" max="2567" width="9.85546875" style="55" bestFit="1" customWidth="1"/>
    <col min="2568" max="2570" width="7.85546875" style="55" customWidth="1"/>
    <col min="2571" max="2816" width="11.42578125" style="55"/>
    <col min="2817" max="2817" width="10.7109375" style="55" customWidth="1"/>
    <col min="2818" max="2818" width="9" style="55" bestFit="1" customWidth="1"/>
    <col min="2819" max="2819" width="8" style="55" customWidth="1"/>
    <col min="2820" max="2820" width="11" style="55" bestFit="1" customWidth="1"/>
    <col min="2821" max="2821" width="10.85546875" style="55" bestFit="1" customWidth="1"/>
    <col min="2822" max="2822" width="9.28515625" style="55" bestFit="1" customWidth="1"/>
    <col min="2823" max="2823" width="9.85546875" style="55" bestFit="1" customWidth="1"/>
    <col min="2824" max="2826" width="7.85546875" style="55" customWidth="1"/>
    <col min="2827" max="3072" width="11.42578125" style="55"/>
    <col min="3073" max="3073" width="10.7109375" style="55" customWidth="1"/>
    <col min="3074" max="3074" width="9" style="55" bestFit="1" customWidth="1"/>
    <col min="3075" max="3075" width="8" style="55" customWidth="1"/>
    <col min="3076" max="3076" width="11" style="55" bestFit="1" customWidth="1"/>
    <col min="3077" max="3077" width="10.85546875" style="55" bestFit="1" customWidth="1"/>
    <col min="3078" max="3078" width="9.28515625" style="55" bestFit="1" customWidth="1"/>
    <col min="3079" max="3079" width="9.85546875" style="55" bestFit="1" customWidth="1"/>
    <col min="3080" max="3082" width="7.85546875" style="55" customWidth="1"/>
    <col min="3083" max="3328" width="11.42578125" style="55"/>
    <col min="3329" max="3329" width="10.7109375" style="55" customWidth="1"/>
    <col min="3330" max="3330" width="9" style="55" bestFit="1" customWidth="1"/>
    <col min="3331" max="3331" width="8" style="55" customWidth="1"/>
    <col min="3332" max="3332" width="11" style="55" bestFit="1" customWidth="1"/>
    <col min="3333" max="3333" width="10.85546875" style="55" bestFit="1" customWidth="1"/>
    <col min="3334" max="3334" width="9.28515625" style="55" bestFit="1" customWidth="1"/>
    <col min="3335" max="3335" width="9.85546875" style="55" bestFit="1" customWidth="1"/>
    <col min="3336" max="3338" width="7.85546875" style="55" customWidth="1"/>
    <col min="3339" max="3584" width="11.42578125" style="55"/>
    <col min="3585" max="3585" width="10.7109375" style="55" customWidth="1"/>
    <col min="3586" max="3586" width="9" style="55" bestFit="1" customWidth="1"/>
    <col min="3587" max="3587" width="8" style="55" customWidth="1"/>
    <col min="3588" max="3588" width="11" style="55" bestFit="1" customWidth="1"/>
    <col min="3589" max="3589" width="10.85546875" style="55" bestFit="1" customWidth="1"/>
    <col min="3590" max="3590" width="9.28515625" style="55" bestFit="1" customWidth="1"/>
    <col min="3591" max="3591" width="9.85546875" style="55" bestFit="1" customWidth="1"/>
    <col min="3592" max="3594" width="7.85546875" style="55" customWidth="1"/>
    <col min="3595" max="3840" width="11.42578125" style="55"/>
    <col min="3841" max="3841" width="10.7109375" style="55" customWidth="1"/>
    <col min="3842" max="3842" width="9" style="55" bestFit="1" customWidth="1"/>
    <col min="3843" max="3843" width="8" style="55" customWidth="1"/>
    <col min="3844" max="3844" width="11" style="55" bestFit="1" customWidth="1"/>
    <col min="3845" max="3845" width="10.85546875" style="55" bestFit="1" customWidth="1"/>
    <col min="3846" max="3846" width="9.28515625" style="55" bestFit="1" customWidth="1"/>
    <col min="3847" max="3847" width="9.85546875" style="55" bestFit="1" customWidth="1"/>
    <col min="3848" max="3850" width="7.85546875" style="55" customWidth="1"/>
    <col min="3851" max="4096" width="11.42578125" style="55"/>
    <col min="4097" max="4097" width="10.7109375" style="55" customWidth="1"/>
    <col min="4098" max="4098" width="9" style="55" bestFit="1" customWidth="1"/>
    <col min="4099" max="4099" width="8" style="55" customWidth="1"/>
    <col min="4100" max="4100" width="11" style="55" bestFit="1" customWidth="1"/>
    <col min="4101" max="4101" width="10.85546875" style="55" bestFit="1" customWidth="1"/>
    <col min="4102" max="4102" width="9.28515625" style="55" bestFit="1" customWidth="1"/>
    <col min="4103" max="4103" width="9.85546875" style="55" bestFit="1" customWidth="1"/>
    <col min="4104" max="4106" width="7.85546875" style="55" customWidth="1"/>
    <col min="4107" max="4352" width="11.42578125" style="55"/>
    <col min="4353" max="4353" width="10.7109375" style="55" customWidth="1"/>
    <col min="4354" max="4354" width="9" style="55" bestFit="1" customWidth="1"/>
    <col min="4355" max="4355" width="8" style="55" customWidth="1"/>
    <col min="4356" max="4356" width="11" style="55" bestFit="1" customWidth="1"/>
    <col min="4357" max="4357" width="10.85546875" style="55" bestFit="1" customWidth="1"/>
    <col min="4358" max="4358" width="9.28515625" style="55" bestFit="1" customWidth="1"/>
    <col min="4359" max="4359" width="9.85546875" style="55" bestFit="1" customWidth="1"/>
    <col min="4360" max="4362" width="7.85546875" style="55" customWidth="1"/>
    <col min="4363" max="4608" width="11.42578125" style="55"/>
    <col min="4609" max="4609" width="10.7109375" style="55" customWidth="1"/>
    <col min="4610" max="4610" width="9" style="55" bestFit="1" customWidth="1"/>
    <col min="4611" max="4611" width="8" style="55" customWidth="1"/>
    <col min="4612" max="4612" width="11" style="55" bestFit="1" customWidth="1"/>
    <col min="4613" max="4613" width="10.85546875" style="55" bestFit="1" customWidth="1"/>
    <col min="4614" max="4614" width="9.28515625" style="55" bestFit="1" customWidth="1"/>
    <col min="4615" max="4615" width="9.85546875" style="55" bestFit="1" customWidth="1"/>
    <col min="4616" max="4618" width="7.85546875" style="55" customWidth="1"/>
    <col min="4619" max="4864" width="11.42578125" style="55"/>
    <col min="4865" max="4865" width="10.7109375" style="55" customWidth="1"/>
    <col min="4866" max="4866" width="9" style="55" bestFit="1" customWidth="1"/>
    <col min="4867" max="4867" width="8" style="55" customWidth="1"/>
    <col min="4868" max="4868" width="11" style="55" bestFit="1" customWidth="1"/>
    <col min="4869" max="4869" width="10.85546875" style="55" bestFit="1" customWidth="1"/>
    <col min="4870" max="4870" width="9.28515625" style="55" bestFit="1" customWidth="1"/>
    <col min="4871" max="4871" width="9.85546875" style="55" bestFit="1" customWidth="1"/>
    <col min="4872" max="4874" width="7.85546875" style="55" customWidth="1"/>
    <col min="4875" max="5120" width="11.42578125" style="55"/>
    <col min="5121" max="5121" width="10.7109375" style="55" customWidth="1"/>
    <col min="5122" max="5122" width="9" style="55" bestFit="1" customWidth="1"/>
    <col min="5123" max="5123" width="8" style="55" customWidth="1"/>
    <col min="5124" max="5124" width="11" style="55" bestFit="1" customWidth="1"/>
    <col min="5125" max="5125" width="10.85546875" style="55" bestFit="1" customWidth="1"/>
    <col min="5126" max="5126" width="9.28515625" style="55" bestFit="1" customWidth="1"/>
    <col min="5127" max="5127" width="9.85546875" style="55" bestFit="1" customWidth="1"/>
    <col min="5128" max="5130" width="7.85546875" style="55" customWidth="1"/>
    <col min="5131" max="5376" width="11.42578125" style="55"/>
    <col min="5377" max="5377" width="10.7109375" style="55" customWidth="1"/>
    <col min="5378" max="5378" width="9" style="55" bestFit="1" customWidth="1"/>
    <col min="5379" max="5379" width="8" style="55" customWidth="1"/>
    <col min="5380" max="5380" width="11" style="55" bestFit="1" customWidth="1"/>
    <col min="5381" max="5381" width="10.85546875" style="55" bestFit="1" customWidth="1"/>
    <col min="5382" max="5382" width="9.28515625" style="55" bestFit="1" customWidth="1"/>
    <col min="5383" max="5383" width="9.85546875" style="55" bestFit="1" customWidth="1"/>
    <col min="5384" max="5386" width="7.85546875" style="55" customWidth="1"/>
    <col min="5387" max="5632" width="11.42578125" style="55"/>
    <col min="5633" max="5633" width="10.7109375" style="55" customWidth="1"/>
    <col min="5634" max="5634" width="9" style="55" bestFit="1" customWidth="1"/>
    <col min="5635" max="5635" width="8" style="55" customWidth="1"/>
    <col min="5636" max="5636" width="11" style="55" bestFit="1" customWidth="1"/>
    <col min="5637" max="5637" width="10.85546875" style="55" bestFit="1" customWidth="1"/>
    <col min="5638" max="5638" width="9.28515625" style="55" bestFit="1" customWidth="1"/>
    <col min="5639" max="5639" width="9.85546875" style="55" bestFit="1" customWidth="1"/>
    <col min="5640" max="5642" width="7.85546875" style="55" customWidth="1"/>
    <col min="5643" max="5888" width="11.42578125" style="55"/>
    <col min="5889" max="5889" width="10.7109375" style="55" customWidth="1"/>
    <col min="5890" max="5890" width="9" style="55" bestFit="1" customWidth="1"/>
    <col min="5891" max="5891" width="8" style="55" customWidth="1"/>
    <col min="5892" max="5892" width="11" style="55" bestFit="1" customWidth="1"/>
    <col min="5893" max="5893" width="10.85546875" style="55" bestFit="1" customWidth="1"/>
    <col min="5894" max="5894" width="9.28515625" style="55" bestFit="1" customWidth="1"/>
    <col min="5895" max="5895" width="9.85546875" style="55" bestFit="1" customWidth="1"/>
    <col min="5896" max="5898" width="7.85546875" style="55" customWidth="1"/>
    <col min="5899" max="6144" width="11.42578125" style="55"/>
    <col min="6145" max="6145" width="10.7109375" style="55" customWidth="1"/>
    <col min="6146" max="6146" width="9" style="55" bestFit="1" customWidth="1"/>
    <col min="6147" max="6147" width="8" style="55" customWidth="1"/>
    <col min="6148" max="6148" width="11" style="55" bestFit="1" customWidth="1"/>
    <col min="6149" max="6149" width="10.85546875" style="55" bestFit="1" customWidth="1"/>
    <col min="6150" max="6150" width="9.28515625" style="55" bestFit="1" customWidth="1"/>
    <col min="6151" max="6151" width="9.85546875" style="55" bestFit="1" customWidth="1"/>
    <col min="6152" max="6154" width="7.85546875" style="55" customWidth="1"/>
    <col min="6155" max="6400" width="11.42578125" style="55"/>
    <col min="6401" max="6401" width="10.7109375" style="55" customWidth="1"/>
    <col min="6402" max="6402" width="9" style="55" bestFit="1" customWidth="1"/>
    <col min="6403" max="6403" width="8" style="55" customWidth="1"/>
    <col min="6404" max="6404" width="11" style="55" bestFit="1" customWidth="1"/>
    <col min="6405" max="6405" width="10.85546875" style="55" bestFit="1" customWidth="1"/>
    <col min="6406" max="6406" width="9.28515625" style="55" bestFit="1" customWidth="1"/>
    <col min="6407" max="6407" width="9.85546875" style="55" bestFit="1" customWidth="1"/>
    <col min="6408" max="6410" width="7.85546875" style="55" customWidth="1"/>
    <col min="6411" max="6656" width="11.42578125" style="55"/>
    <col min="6657" max="6657" width="10.7109375" style="55" customWidth="1"/>
    <col min="6658" max="6658" width="9" style="55" bestFit="1" customWidth="1"/>
    <col min="6659" max="6659" width="8" style="55" customWidth="1"/>
    <col min="6660" max="6660" width="11" style="55" bestFit="1" customWidth="1"/>
    <col min="6661" max="6661" width="10.85546875" style="55" bestFit="1" customWidth="1"/>
    <col min="6662" max="6662" width="9.28515625" style="55" bestFit="1" customWidth="1"/>
    <col min="6663" max="6663" width="9.85546875" style="55" bestFit="1" customWidth="1"/>
    <col min="6664" max="6666" width="7.85546875" style="55" customWidth="1"/>
    <col min="6667" max="6912" width="11.42578125" style="55"/>
    <col min="6913" max="6913" width="10.7109375" style="55" customWidth="1"/>
    <col min="6914" max="6914" width="9" style="55" bestFit="1" customWidth="1"/>
    <col min="6915" max="6915" width="8" style="55" customWidth="1"/>
    <col min="6916" max="6916" width="11" style="55" bestFit="1" customWidth="1"/>
    <col min="6917" max="6917" width="10.85546875" style="55" bestFit="1" customWidth="1"/>
    <col min="6918" max="6918" width="9.28515625" style="55" bestFit="1" customWidth="1"/>
    <col min="6919" max="6919" width="9.85546875" style="55" bestFit="1" customWidth="1"/>
    <col min="6920" max="6922" width="7.85546875" style="55" customWidth="1"/>
    <col min="6923" max="7168" width="11.42578125" style="55"/>
    <col min="7169" max="7169" width="10.7109375" style="55" customWidth="1"/>
    <col min="7170" max="7170" width="9" style="55" bestFit="1" customWidth="1"/>
    <col min="7171" max="7171" width="8" style="55" customWidth="1"/>
    <col min="7172" max="7172" width="11" style="55" bestFit="1" customWidth="1"/>
    <col min="7173" max="7173" width="10.85546875" style="55" bestFit="1" customWidth="1"/>
    <col min="7174" max="7174" width="9.28515625" style="55" bestFit="1" customWidth="1"/>
    <col min="7175" max="7175" width="9.85546875" style="55" bestFit="1" customWidth="1"/>
    <col min="7176" max="7178" width="7.85546875" style="55" customWidth="1"/>
    <col min="7179" max="7424" width="11.42578125" style="55"/>
    <col min="7425" max="7425" width="10.7109375" style="55" customWidth="1"/>
    <col min="7426" max="7426" width="9" style="55" bestFit="1" customWidth="1"/>
    <col min="7427" max="7427" width="8" style="55" customWidth="1"/>
    <col min="7428" max="7428" width="11" style="55" bestFit="1" customWidth="1"/>
    <col min="7429" max="7429" width="10.85546875" style="55" bestFit="1" customWidth="1"/>
    <col min="7430" max="7430" width="9.28515625" style="55" bestFit="1" customWidth="1"/>
    <col min="7431" max="7431" width="9.85546875" style="55" bestFit="1" customWidth="1"/>
    <col min="7432" max="7434" width="7.85546875" style="55" customWidth="1"/>
    <col min="7435" max="7680" width="11.42578125" style="55"/>
    <col min="7681" max="7681" width="10.7109375" style="55" customWidth="1"/>
    <col min="7682" max="7682" width="9" style="55" bestFit="1" customWidth="1"/>
    <col min="7683" max="7683" width="8" style="55" customWidth="1"/>
    <col min="7684" max="7684" width="11" style="55" bestFit="1" customWidth="1"/>
    <col min="7685" max="7685" width="10.85546875" style="55" bestFit="1" customWidth="1"/>
    <col min="7686" max="7686" width="9.28515625" style="55" bestFit="1" customWidth="1"/>
    <col min="7687" max="7687" width="9.85546875" style="55" bestFit="1" customWidth="1"/>
    <col min="7688" max="7690" width="7.85546875" style="55" customWidth="1"/>
    <col min="7691" max="7936" width="11.42578125" style="55"/>
    <col min="7937" max="7937" width="10.7109375" style="55" customWidth="1"/>
    <col min="7938" max="7938" width="9" style="55" bestFit="1" customWidth="1"/>
    <col min="7939" max="7939" width="8" style="55" customWidth="1"/>
    <col min="7940" max="7940" width="11" style="55" bestFit="1" customWidth="1"/>
    <col min="7941" max="7941" width="10.85546875" style="55" bestFit="1" customWidth="1"/>
    <col min="7942" max="7942" width="9.28515625" style="55" bestFit="1" customWidth="1"/>
    <col min="7943" max="7943" width="9.85546875" style="55" bestFit="1" customWidth="1"/>
    <col min="7944" max="7946" width="7.85546875" style="55" customWidth="1"/>
    <col min="7947" max="8192" width="11.42578125" style="55"/>
    <col min="8193" max="8193" width="10.7109375" style="55" customWidth="1"/>
    <col min="8194" max="8194" width="9" style="55" bestFit="1" customWidth="1"/>
    <col min="8195" max="8195" width="8" style="55" customWidth="1"/>
    <col min="8196" max="8196" width="11" style="55" bestFit="1" customWidth="1"/>
    <col min="8197" max="8197" width="10.85546875" style="55" bestFit="1" customWidth="1"/>
    <col min="8198" max="8198" width="9.28515625" style="55" bestFit="1" customWidth="1"/>
    <col min="8199" max="8199" width="9.85546875" style="55" bestFit="1" customWidth="1"/>
    <col min="8200" max="8202" width="7.85546875" style="55" customWidth="1"/>
    <col min="8203" max="8448" width="11.42578125" style="55"/>
    <col min="8449" max="8449" width="10.7109375" style="55" customWidth="1"/>
    <col min="8450" max="8450" width="9" style="55" bestFit="1" customWidth="1"/>
    <col min="8451" max="8451" width="8" style="55" customWidth="1"/>
    <col min="8452" max="8452" width="11" style="55" bestFit="1" customWidth="1"/>
    <col min="8453" max="8453" width="10.85546875" style="55" bestFit="1" customWidth="1"/>
    <col min="8454" max="8454" width="9.28515625" style="55" bestFit="1" customWidth="1"/>
    <col min="8455" max="8455" width="9.85546875" style="55" bestFit="1" customWidth="1"/>
    <col min="8456" max="8458" width="7.85546875" style="55" customWidth="1"/>
    <col min="8459" max="8704" width="11.42578125" style="55"/>
    <col min="8705" max="8705" width="10.7109375" style="55" customWidth="1"/>
    <col min="8706" max="8706" width="9" style="55" bestFit="1" customWidth="1"/>
    <col min="8707" max="8707" width="8" style="55" customWidth="1"/>
    <col min="8708" max="8708" width="11" style="55" bestFit="1" customWidth="1"/>
    <col min="8709" max="8709" width="10.85546875" style="55" bestFit="1" customWidth="1"/>
    <col min="8710" max="8710" width="9.28515625" style="55" bestFit="1" customWidth="1"/>
    <col min="8711" max="8711" width="9.85546875" style="55" bestFit="1" customWidth="1"/>
    <col min="8712" max="8714" width="7.85546875" style="55" customWidth="1"/>
    <col min="8715" max="8960" width="11.42578125" style="55"/>
    <col min="8961" max="8961" width="10.7109375" style="55" customWidth="1"/>
    <col min="8962" max="8962" width="9" style="55" bestFit="1" customWidth="1"/>
    <col min="8963" max="8963" width="8" style="55" customWidth="1"/>
    <col min="8964" max="8964" width="11" style="55" bestFit="1" customWidth="1"/>
    <col min="8965" max="8965" width="10.85546875" style="55" bestFit="1" customWidth="1"/>
    <col min="8966" max="8966" width="9.28515625" style="55" bestFit="1" customWidth="1"/>
    <col min="8967" max="8967" width="9.85546875" style="55" bestFit="1" customWidth="1"/>
    <col min="8968" max="8970" width="7.85546875" style="55" customWidth="1"/>
    <col min="8971" max="9216" width="11.42578125" style="55"/>
    <col min="9217" max="9217" width="10.7109375" style="55" customWidth="1"/>
    <col min="9218" max="9218" width="9" style="55" bestFit="1" customWidth="1"/>
    <col min="9219" max="9219" width="8" style="55" customWidth="1"/>
    <col min="9220" max="9220" width="11" style="55" bestFit="1" customWidth="1"/>
    <col min="9221" max="9221" width="10.85546875" style="55" bestFit="1" customWidth="1"/>
    <col min="9222" max="9222" width="9.28515625" style="55" bestFit="1" customWidth="1"/>
    <col min="9223" max="9223" width="9.85546875" style="55" bestFit="1" customWidth="1"/>
    <col min="9224" max="9226" width="7.85546875" style="55" customWidth="1"/>
    <col min="9227" max="9472" width="11.42578125" style="55"/>
    <col min="9473" max="9473" width="10.7109375" style="55" customWidth="1"/>
    <col min="9474" max="9474" width="9" style="55" bestFit="1" customWidth="1"/>
    <col min="9475" max="9475" width="8" style="55" customWidth="1"/>
    <col min="9476" max="9476" width="11" style="55" bestFit="1" customWidth="1"/>
    <col min="9477" max="9477" width="10.85546875" style="55" bestFit="1" customWidth="1"/>
    <col min="9478" max="9478" width="9.28515625" style="55" bestFit="1" customWidth="1"/>
    <col min="9479" max="9479" width="9.85546875" style="55" bestFit="1" customWidth="1"/>
    <col min="9480" max="9482" width="7.85546875" style="55" customWidth="1"/>
    <col min="9483" max="9728" width="11.42578125" style="55"/>
    <col min="9729" max="9729" width="10.7109375" style="55" customWidth="1"/>
    <col min="9730" max="9730" width="9" style="55" bestFit="1" customWidth="1"/>
    <col min="9731" max="9731" width="8" style="55" customWidth="1"/>
    <col min="9732" max="9732" width="11" style="55" bestFit="1" customWidth="1"/>
    <col min="9733" max="9733" width="10.85546875" style="55" bestFit="1" customWidth="1"/>
    <col min="9734" max="9734" width="9.28515625" style="55" bestFit="1" customWidth="1"/>
    <col min="9735" max="9735" width="9.85546875" style="55" bestFit="1" customWidth="1"/>
    <col min="9736" max="9738" width="7.85546875" style="55" customWidth="1"/>
    <col min="9739" max="9984" width="11.42578125" style="55"/>
    <col min="9985" max="9985" width="10.7109375" style="55" customWidth="1"/>
    <col min="9986" max="9986" width="9" style="55" bestFit="1" customWidth="1"/>
    <col min="9987" max="9987" width="8" style="55" customWidth="1"/>
    <col min="9988" max="9988" width="11" style="55" bestFit="1" customWidth="1"/>
    <col min="9989" max="9989" width="10.85546875" style="55" bestFit="1" customWidth="1"/>
    <col min="9990" max="9990" width="9.28515625" style="55" bestFit="1" customWidth="1"/>
    <col min="9991" max="9991" width="9.85546875" style="55" bestFit="1" customWidth="1"/>
    <col min="9992" max="9994" width="7.85546875" style="55" customWidth="1"/>
    <col min="9995" max="10240" width="11.42578125" style="55"/>
    <col min="10241" max="10241" width="10.7109375" style="55" customWidth="1"/>
    <col min="10242" max="10242" width="9" style="55" bestFit="1" customWidth="1"/>
    <col min="10243" max="10243" width="8" style="55" customWidth="1"/>
    <col min="10244" max="10244" width="11" style="55" bestFit="1" customWidth="1"/>
    <col min="10245" max="10245" width="10.85546875" style="55" bestFit="1" customWidth="1"/>
    <col min="10246" max="10246" width="9.28515625" style="55" bestFit="1" customWidth="1"/>
    <col min="10247" max="10247" width="9.85546875" style="55" bestFit="1" customWidth="1"/>
    <col min="10248" max="10250" width="7.85546875" style="55" customWidth="1"/>
    <col min="10251" max="10496" width="11.42578125" style="55"/>
    <col min="10497" max="10497" width="10.7109375" style="55" customWidth="1"/>
    <col min="10498" max="10498" width="9" style="55" bestFit="1" customWidth="1"/>
    <col min="10499" max="10499" width="8" style="55" customWidth="1"/>
    <col min="10500" max="10500" width="11" style="55" bestFit="1" customWidth="1"/>
    <col min="10501" max="10501" width="10.85546875" style="55" bestFit="1" customWidth="1"/>
    <col min="10502" max="10502" width="9.28515625" style="55" bestFit="1" customWidth="1"/>
    <col min="10503" max="10503" width="9.85546875" style="55" bestFit="1" customWidth="1"/>
    <col min="10504" max="10506" width="7.85546875" style="55" customWidth="1"/>
    <col min="10507" max="10752" width="11.42578125" style="55"/>
    <col min="10753" max="10753" width="10.7109375" style="55" customWidth="1"/>
    <col min="10754" max="10754" width="9" style="55" bestFit="1" customWidth="1"/>
    <col min="10755" max="10755" width="8" style="55" customWidth="1"/>
    <col min="10756" max="10756" width="11" style="55" bestFit="1" customWidth="1"/>
    <col min="10757" max="10757" width="10.85546875" style="55" bestFit="1" customWidth="1"/>
    <col min="10758" max="10758" width="9.28515625" style="55" bestFit="1" customWidth="1"/>
    <col min="10759" max="10759" width="9.85546875" style="55" bestFit="1" customWidth="1"/>
    <col min="10760" max="10762" width="7.85546875" style="55" customWidth="1"/>
    <col min="10763" max="11008" width="11.42578125" style="55"/>
    <col min="11009" max="11009" width="10.7109375" style="55" customWidth="1"/>
    <col min="11010" max="11010" width="9" style="55" bestFit="1" customWidth="1"/>
    <col min="11011" max="11011" width="8" style="55" customWidth="1"/>
    <col min="11012" max="11012" width="11" style="55" bestFit="1" customWidth="1"/>
    <col min="11013" max="11013" width="10.85546875" style="55" bestFit="1" customWidth="1"/>
    <col min="11014" max="11014" width="9.28515625" style="55" bestFit="1" customWidth="1"/>
    <col min="11015" max="11015" width="9.85546875" style="55" bestFit="1" customWidth="1"/>
    <col min="11016" max="11018" width="7.85546875" style="55" customWidth="1"/>
    <col min="11019" max="11264" width="11.42578125" style="55"/>
    <col min="11265" max="11265" width="10.7109375" style="55" customWidth="1"/>
    <col min="11266" max="11266" width="9" style="55" bestFit="1" customWidth="1"/>
    <col min="11267" max="11267" width="8" style="55" customWidth="1"/>
    <col min="11268" max="11268" width="11" style="55" bestFit="1" customWidth="1"/>
    <col min="11269" max="11269" width="10.85546875" style="55" bestFit="1" customWidth="1"/>
    <col min="11270" max="11270" width="9.28515625" style="55" bestFit="1" customWidth="1"/>
    <col min="11271" max="11271" width="9.85546875" style="55" bestFit="1" customWidth="1"/>
    <col min="11272" max="11274" width="7.85546875" style="55" customWidth="1"/>
    <col min="11275" max="11520" width="11.42578125" style="55"/>
    <col min="11521" max="11521" width="10.7109375" style="55" customWidth="1"/>
    <col min="11522" max="11522" width="9" style="55" bestFit="1" customWidth="1"/>
    <col min="11523" max="11523" width="8" style="55" customWidth="1"/>
    <col min="11524" max="11524" width="11" style="55" bestFit="1" customWidth="1"/>
    <col min="11525" max="11525" width="10.85546875" style="55" bestFit="1" customWidth="1"/>
    <col min="11526" max="11526" width="9.28515625" style="55" bestFit="1" customWidth="1"/>
    <col min="11527" max="11527" width="9.85546875" style="55" bestFit="1" customWidth="1"/>
    <col min="11528" max="11530" width="7.85546875" style="55" customWidth="1"/>
    <col min="11531" max="11776" width="11.42578125" style="55"/>
    <col min="11777" max="11777" width="10.7109375" style="55" customWidth="1"/>
    <col min="11778" max="11778" width="9" style="55" bestFit="1" customWidth="1"/>
    <col min="11779" max="11779" width="8" style="55" customWidth="1"/>
    <col min="11780" max="11780" width="11" style="55" bestFit="1" customWidth="1"/>
    <col min="11781" max="11781" width="10.85546875" style="55" bestFit="1" customWidth="1"/>
    <col min="11782" max="11782" width="9.28515625" style="55" bestFit="1" customWidth="1"/>
    <col min="11783" max="11783" width="9.85546875" style="55" bestFit="1" customWidth="1"/>
    <col min="11784" max="11786" width="7.85546875" style="55" customWidth="1"/>
    <col min="11787" max="12032" width="11.42578125" style="55"/>
    <col min="12033" max="12033" width="10.7109375" style="55" customWidth="1"/>
    <col min="12034" max="12034" width="9" style="55" bestFit="1" customWidth="1"/>
    <col min="12035" max="12035" width="8" style="55" customWidth="1"/>
    <col min="12036" max="12036" width="11" style="55" bestFit="1" customWidth="1"/>
    <col min="12037" max="12037" width="10.85546875" style="55" bestFit="1" customWidth="1"/>
    <col min="12038" max="12038" width="9.28515625" style="55" bestFit="1" customWidth="1"/>
    <col min="12039" max="12039" width="9.85546875" style="55" bestFit="1" customWidth="1"/>
    <col min="12040" max="12042" width="7.85546875" style="55" customWidth="1"/>
    <col min="12043" max="12288" width="11.42578125" style="55"/>
    <col min="12289" max="12289" width="10.7109375" style="55" customWidth="1"/>
    <col min="12290" max="12290" width="9" style="55" bestFit="1" customWidth="1"/>
    <col min="12291" max="12291" width="8" style="55" customWidth="1"/>
    <col min="12292" max="12292" width="11" style="55" bestFit="1" customWidth="1"/>
    <col min="12293" max="12293" width="10.85546875" style="55" bestFit="1" customWidth="1"/>
    <col min="12294" max="12294" width="9.28515625" style="55" bestFit="1" customWidth="1"/>
    <col min="12295" max="12295" width="9.85546875" style="55" bestFit="1" customWidth="1"/>
    <col min="12296" max="12298" width="7.85546875" style="55" customWidth="1"/>
    <col min="12299" max="12544" width="11.42578125" style="55"/>
    <col min="12545" max="12545" width="10.7109375" style="55" customWidth="1"/>
    <col min="12546" max="12546" width="9" style="55" bestFit="1" customWidth="1"/>
    <col min="12547" max="12547" width="8" style="55" customWidth="1"/>
    <col min="12548" max="12548" width="11" style="55" bestFit="1" customWidth="1"/>
    <col min="12549" max="12549" width="10.85546875" style="55" bestFit="1" customWidth="1"/>
    <col min="12550" max="12550" width="9.28515625" style="55" bestFit="1" customWidth="1"/>
    <col min="12551" max="12551" width="9.85546875" style="55" bestFit="1" customWidth="1"/>
    <col min="12552" max="12554" width="7.85546875" style="55" customWidth="1"/>
    <col min="12555" max="12800" width="11.42578125" style="55"/>
    <col min="12801" max="12801" width="10.7109375" style="55" customWidth="1"/>
    <col min="12802" max="12802" width="9" style="55" bestFit="1" customWidth="1"/>
    <col min="12803" max="12803" width="8" style="55" customWidth="1"/>
    <col min="12804" max="12804" width="11" style="55" bestFit="1" customWidth="1"/>
    <col min="12805" max="12805" width="10.85546875" style="55" bestFit="1" customWidth="1"/>
    <col min="12806" max="12806" width="9.28515625" style="55" bestFit="1" customWidth="1"/>
    <col min="12807" max="12807" width="9.85546875" style="55" bestFit="1" customWidth="1"/>
    <col min="12808" max="12810" width="7.85546875" style="55" customWidth="1"/>
    <col min="12811" max="13056" width="11.42578125" style="55"/>
    <col min="13057" max="13057" width="10.7109375" style="55" customWidth="1"/>
    <col min="13058" max="13058" width="9" style="55" bestFit="1" customWidth="1"/>
    <col min="13059" max="13059" width="8" style="55" customWidth="1"/>
    <col min="13060" max="13060" width="11" style="55" bestFit="1" customWidth="1"/>
    <col min="13061" max="13061" width="10.85546875" style="55" bestFit="1" customWidth="1"/>
    <col min="13062" max="13062" width="9.28515625" style="55" bestFit="1" customWidth="1"/>
    <col min="13063" max="13063" width="9.85546875" style="55" bestFit="1" customWidth="1"/>
    <col min="13064" max="13066" width="7.85546875" style="55" customWidth="1"/>
    <col min="13067" max="13312" width="11.42578125" style="55"/>
    <col min="13313" max="13313" width="10.7109375" style="55" customWidth="1"/>
    <col min="13314" max="13314" width="9" style="55" bestFit="1" customWidth="1"/>
    <col min="13315" max="13315" width="8" style="55" customWidth="1"/>
    <col min="13316" max="13316" width="11" style="55" bestFit="1" customWidth="1"/>
    <col min="13317" max="13317" width="10.85546875" style="55" bestFit="1" customWidth="1"/>
    <col min="13318" max="13318" width="9.28515625" style="55" bestFit="1" customWidth="1"/>
    <col min="13319" max="13319" width="9.85546875" style="55" bestFit="1" customWidth="1"/>
    <col min="13320" max="13322" width="7.85546875" style="55" customWidth="1"/>
    <col min="13323" max="13568" width="11.42578125" style="55"/>
    <col min="13569" max="13569" width="10.7109375" style="55" customWidth="1"/>
    <col min="13570" max="13570" width="9" style="55" bestFit="1" customWidth="1"/>
    <col min="13571" max="13571" width="8" style="55" customWidth="1"/>
    <col min="13572" max="13572" width="11" style="55" bestFit="1" customWidth="1"/>
    <col min="13573" max="13573" width="10.85546875" style="55" bestFit="1" customWidth="1"/>
    <col min="13574" max="13574" width="9.28515625" style="55" bestFit="1" customWidth="1"/>
    <col min="13575" max="13575" width="9.85546875" style="55" bestFit="1" customWidth="1"/>
    <col min="13576" max="13578" width="7.85546875" style="55" customWidth="1"/>
    <col min="13579" max="13824" width="11.42578125" style="55"/>
    <col min="13825" max="13825" width="10.7109375" style="55" customWidth="1"/>
    <col min="13826" max="13826" width="9" style="55" bestFit="1" customWidth="1"/>
    <col min="13827" max="13827" width="8" style="55" customWidth="1"/>
    <col min="13828" max="13828" width="11" style="55" bestFit="1" customWidth="1"/>
    <col min="13829" max="13829" width="10.85546875" style="55" bestFit="1" customWidth="1"/>
    <col min="13830" max="13830" width="9.28515625" style="55" bestFit="1" customWidth="1"/>
    <col min="13831" max="13831" width="9.85546875" style="55" bestFit="1" customWidth="1"/>
    <col min="13832" max="13834" width="7.85546875" style="55" customWidth="1"/>
    <col min="13835" max="14080" width="11.42578125" style="55"/>
    <col min="14081" max="14081" width="10.7109375" style="55" customWidth="1"/>
    <col min="14082" max="14082" width="9" style="55" bestFit="1" customWidth="1"/>
    <col min="14083" max="14083" width="8" style="55" customWidth="1"/>
    <col min="14084" max="14084" width="11" style="55" bestFit="1" customWidth="1"/>
    <col min="14085" max="14085" width="10.85546875" style="55" bestFit="1" customWidth="1"/>
    <col min="14086" max="14086" width="9.28515625" style="55" bestFit="1" customWidth="1"/>
    <col min="14087" max="14087" width="9.85546875" style="55" bestFit="1" customWidth="1"/>
    <col min="14088" max="14090" width="7.85546875" style="55" customWidth="1"/>
    <col min="14091" max="14336" width="11.42578125" style="55"/>
    <col min="14337" max="14337" width="10.7109375" style="55" customWidth="1"/>
    <col min="14338" max="14338" width="9" style="55" bestFit="1" customWidth="1"/>
    <col min="14339" max="14339" width="8" style="55" customWidth="1"/>
    <col min="14340" max="14340" width="11" style="55" bestFit="1" customWidth="1"/>
    <col min="14341" max="14341" width="10.85546875" style="55" bestFit="1" customWidth="1"/>
    <col min="14342" max="14342" width="9.28515625" style="55" bestFit="1" customWidth="1"/>
    <col min="14343" max="14343" width="9.85546875" style="55" bestFit="1" customWidth="1"/>
    <col min="14344" max="14346" width="7.85546875" style="55" customWidth="1"/>
    <col min="14347" max="14592" width="11.42578125" style="55"/>
    <col min="14593" max="14593" width="10.7109375" style="55" customWidth="1"/>
    <col min="14594" max="14594" width="9" style="55" bestFit="1" customWidth="1"/>
    <col min="14595" max="14595" width="8" style="55" customWidth="1"/>
    <col min="14596" max="14596" width="11" style="55" bestFit="1" customWidth="1"/>
    <col min="14597" max="14597" width="10.85546875" style="55" bestFit="1" customWidth="1"/>
    <col min="14598" max="14598" width="9.28515625" style="55" bestFit="1" customWidth="1"/>
    <col min="14599" max="14599" width="9.85546875" style="55" bestFit="1" customWidth="1"/>
    <col min="14600" max="14602" width="7.85546875" style="55" customWidth="1"/>
    <col min="14603" max="14848" width="11.42578125" style="55"/>
    <col min="14849" max="14849" width="10.7109375" style="55" customWidth="1"/>
    <col min="14850" max="14850" width="9" style="55" bestFit="1" customWidth="1"/>
    <col min="14851" max="14851" width="8" style="55" customWidth="1"/>
    <col min="14852" max="14852" width="11" style="55" bestFit="1" customWidth="1"/>
    <col min="14853" max="14853" width="10.85546875" style="55" bestFit="1" customWidth="1"/>
    <col min="14854" max="14854" width="9.28515625" style="55" bestFit="1" customWidth="1"/>
    <col min="14855" max="14855" width="9.85546875" style="55" bestFit="1" customWidth="1"/>
    <col min="14856" max="14858" width="7.85546875" style="55" customWidth="1"/>
    <col min="14859" max="15104" width="11.42578125" style="55"/>
    <col min="15105" max="15105" width="10.7109375" style="55" customWidth="1"/>
    <col min="15106" max="15106" width="9" style="55" bestFit="1" customWidth="1"/>
    <col min="15107" max="15107" width="8" style="55" customWidth="1"/>
    <col min="15108" max="15108" width="11" style="55" bestFit="1" customWidth="1"/>
    <col min="15109" max="15109" width="10.85546875" style="55" bestFit="1" customWidth="1"/>
    <col min="15110" max="15110" width="9.28515625" style="55" bestFit="1" customWidth="1"/>
    <col min="15111" max="15111" width="9.85546875" style="55" bestFit="1" customWidth="1"/>
    <col min="15112" max="15114" width="7.85546875" style="55" customWidth="1"/>
    <col min="15115" max="15360" width="11.42578125" style="55"/>
    <col min="15361" max="15361" width="10.7109375" style="55" customWidth="1"/>
    <col min="15362" max="15362" width="9" style="55" bestFit="1" customWidth="1"/>
    <col min="15363" max="15363" width="8" style="55" customWidth="1"/>
    <col min="15364" max="15364" width="11" style="55" bestFit="1" customWidth="1"/>
    <col min="15365" max="15365" width="10.85546875" style="55" bestFit="1" customWidth="1"/>
    <col min="15366" max="15366" width="9.28515625" style="55" bestFit="1" customWidth="1"/>
    <col min="15367" max="15367" width="9.85546875" style="55" bestFit="1" customWidth="1"/>
    <col min="15368" max="15370" width="7.85546875" style="55" customWidth="1"/>
    <col min="15371" max="15616" width="11.42578125" style="55"/>
    <col min="15617" max="15617" width="10.7109375" style="55" customWidth="1"/>
    <col min="15618" max="15618" width="9" style="55" bestFit="1" customWidth="1"/>
    <col min="15619" max="15619" width="8" style="55" customWidth="1"/>
    <col min="15620" max="15620" width="11" style="55" bestFit="1" customWidth="1"/>
    <col min="15621" max="15621" width="10.85546875" style="55" bestFit="1" customWidth="1"/>
    <col min="15622" max="15622" width="9.28515625" style="55" bestFit="1" customWidth="1"/>
    <col min="15623" max="15623" width="9.85546875" style="55" bestFit="1" customWidth="1"/>
    <col min="15624" max="15626" width="7.85546875" style="55" customWidth="1"/>
    <col min="15627" max="15872" width="11.42578125" style="55"/>
    <col min="15873" max="15873" width="10.7109375" style="55" customWidth="1"/>
    <col min="15874" max="15874" width="9" style="55" bestFit="1" customWidth="1"/>
    <col min="15875" max="15875" width="8" style="55" customWidth="1"/>
    <col min="15876" max="15876" width="11" style="55" bestFit="1" customWidth="1"/>
    <col min="15877" max="15877" width="10.85546875" style="55" bestFit="1" customWidth="1"/>
    <col min="15878" max="15878" width="9.28515625" style="55" bestFit="1" customWidth="1"/>
    <col min="15879" max="15879" width="9.85546875" style="55" bestFit="1" customWidth="1"/>
    <col min="15880" max="15882" width="7.85546875" style="55" customWidth="1"/>
    <col min="15883" max="16128" width="11.42578125" style="55"/>
    <col min="16129" max="16129" width="10.7109375" style="55" customWidth="1"/>
    <col min="16130" max="16130" width="9" style="55" bestFit="1" customWidth="1"/>
    <col min="16131" max="16131" width="8" style="55" customWidth="1"/>
    <col min="16132" max="16132" width="11" style="55" bestFit="1" customWidth="1"/>
    <col min="16133" max="16133" width="10.85546875" style="55" bestFit="1" customWidth="1"/>
    <col min="16134" max="16134" width="9.28515625" style="55" bestFit="1" customWidth="1"/>
    <col min="16135" max="16135" width="9.85546875" style="55" bestFit="1" customWidth="1"/>
    <col min="16136" max="16138" width="7.85546875" style="55" customWidth="1"/>
    <col min="16139" max="16384" width="11.42578125" style="55"/>
  </cols>
  <sheetData>
    <row r="1" spans="1:14" ht="15" x14ac:dyDescent="0.25">
      <c r="A1" s="61"/>
      <c r="B1" s="139">
        <v>2015</v>
      </c>
      <c r="C1" s="139"/>
      <c r="D1" s="139"/>
      <c r="E1" s="139">
        <v>2016</v>
      </c>
      <c r="F1" s="139"/>
      <c r="G1" s="139"/>
      <c r="H1" s="139" t="s">
        <v>0</v>
      </c>
      <c r="I1" s="139"/>
      <c r="J1" s="139"/>
    </row>
    <row r="2" spans="1:14" ht="15" x14ac:dyDescent="0.25">
      <c r="A2" s="61"/>
      <c r="B2" s="74" t="s">
        <v>2</v>
      </c>
      <c r="C2" s="74" t="s">
        <v>3</v>
      </c>
      <c r="D2" s="74" t="s">
        <v>4</v>
      </c>
      <c r="E2" s="74" t="s">
        <v>2</v>
      </c>
      <c r="F2" s="74" t="s">
        <v>3</v>
      </c>
      <c r="G2" s="74" t="s">
        <v>4</v>
      </c>
      <c r="H2" s="74" t="s">
        <v>2</v>
      </c>
      <c r="I2" s="74" t="s">
        <v>3</v>
      </c>
      <c r="J2" s="74" t="s">
        <v>4</v>
      </c>
    </row>
    <row r="3" spans="1:14" ht="15" x14ac:dyDescent="0.25">
      <c r="A3" s="71" t="s">
        <v>7</v>
      </c>
      <c r="B3" s="69">
        <v>26038</v>
      </c>
      <c r="C3" s="69">
        <v>9184</v>
      </c>
      <c r="D3" s="69">
        <v>35222</v>
      </c>
      <c r="E3" s="69">
        <v>26250</v>
      </c>
      <c r="F3" s="69">
        <v>10035</v>
      </c>
      <c r="G3" s="69">
        <v>36285</v>
      </c>
      <c r="H3" s="73">
        <v>0.81419463860512575</v>
      </c>
      <c r="I3" s="73">
        <v>9.2661149825783884</v>
      </c>
      <c r="J3" s="73">
        <v>3.0180001135653889</v>
      </c>
    </row>
    <row r="4" spans="1:14" ht="15" x14ac:dyDescent="0.25">
      <c r="A4" s="71" t="s">
        <v>8</v>
      </c>
      <c r="B4" s="69">
        <v>23438</v>
      </c>
      <c r="C4" s="69">
        <v>7952</v>
      </c>
      <c r="D4" s="69">
        <v>31390</v>
      </c>
      <c r="E4" s="69">
        <v>24888</v>
      </c>
      <c r="F4" s="69">
        <v>9101</v>
      </c>
      <c r="G4" s="69">
        <v>33989</v>
      </c>
      <c r="H4" s="73">
        <v>6.1865346872600036</v>
      </c>
      <c r="I4" s="73">
        <v>14.449195171026163</v>
      </c>
      <c r="J4" s="73">
        <v>8.2797069130296173</v>
      </c>
    </row>
    <row r="5" spans="1:14" ht="15" x14ac:dyDescent="0.25">
      <c r="A5" s="71" t="s">
        <v>9</v>
      </c>
      <c r="B5" s="70">
        <v>26704</v>
      </c>
      <c r="C5" s="70">
        <v>9170</v>
      </c>
      <c r="D5" s="69">
        <v>35874</v>
      </c>
      <c r="E5" s="69">
        <v>26619</v>
      </c>
      <c r="F5" s="69">
        <v>10118</v>
      </c>
      <c r="G5" s="69">
        <v>36737</v>
      </c>
      <c r="H5" s="73">
        <v>-0.31830437387657673</v>
      </c>
      <c r="I5" s="73">
        <v>10.338058887677203</v>
      </c>
      <c r="J5" s="73">
        <v>2.4056419691141251</v>
      </c>
      <c r="L5" s="57"/>
    </row>
    <row r="6" spans="1:14" ht="15" x14ac:dyDescent="0.25">
      <c r="A6" s="71" t="s">
        <v>10</v>
      </c>
      <c r="B6" s="70">
        <v>26019</v>
      </c>
      <c r="C6" s="70">
        <v>9047</v>
      </c>
      <c r="D6" s="69">
        <v>35066</v>
      </c>
      <c r="E6" s="69"/>
      <c r="F6" s="69"/>
      <c r="G6" s="69"/>
      <c r="H6" s="68"/>
      <c r="I6" s="68"/>
      <c r="J6" s="68"/>
    </row>
    <row r="7" spans="1:14" ht="15" x14ac:dyDescent="0.25">
      <c r="A7" s="71" t="s">
        <v>11</v>
      </c>
      <c r="B7" s="70">
        <v>26515</v>
      </c>
      <c r="C7" s="70">
        <v>9432</v>
      </c>
      <c r="D7" s="69">
        <v>35947</v>
      </c>
      <c r="E7" s="69"/>
      <c r="F7" s="69"/>
      <c r="G7" s="69"/>
      <c r="H7" s="68"/>
      <c r="I7" s="68"/>
      <c r="J7" s="68"/>
      <c r="L7" s="57"/>
      <c r="M7" s="57"/>
      <c r="N7" s="60"/>
    </row>
    <row r="8" spans="1:14" ht="15" x14ac:dyDescent="0.25">
      <c r="A8" s="71" t="s">
        <v>12</v>
      </c>
      <c r="B8" s="72">
        <v>25030</v>
      </c>
      <c r="C8" s="72">
        <v>9388</v>
      </c>
      <c r="D8" s="69">
        <v>34418</v>
      </c>
      <c r="E8" s="69"/>
      <c r="F8" s="69"/>
      <c r="G8" s="69"/>
      <c r="H8" s="68"/>
      <c r="I8" s="68"/>
      <c r="J8" s="68"/>
      <c r="L8" s="57"/>
      <c r="M8" s="58"/>
      <c r="N8" s="60"/>
    </row>
    <row r="9" spans="1:14" ht="15" x14ac:dyDescent="0.25">
      <c r="A9" s="71" t="s">
        <v>13</v>
      </c>
      <c r="B9" s="70">
        <v>27207</v>
      </c>
      <c r="C9" s="70">
        <v>10160</v>
      </c>
      <c r="D9" s="69">
        <v>37367</v>
      </c>
      <c r="E9" s="70"/>
      <c r="F9" s="70"/>
      <c r="G9" s="69"/>
      <c r="H9" s="68"/>
      <c r="I9" s="68"/>
      <c r="J9" s="68"/>
      <c r="L9" s="57"/>
      <c r="M9" s="57"/>
      <c r="N9" s="60"/>
    </row>
    <row r="10" spans="1:14" ht="15" x14ac:dyDescent="0.25">
      <c r="A10" s="71" t="s">
        <v>14</v>
      </c>
      <c r="B10" s="70">
        <v>27083</v>
      </c>
      <c r="C10" s="70">
        <v>9995</v>
      </c>
      <c r="D10" s="69">
        <v>37078</v>
      </c>
      <c r="E10" s="70"/>
      <c r="F10" s="70"/>
      <c r="G10" s="69"/>
      <c r="H10" s="68"/>
      <c r="I10" s="68"/>
      <c r="J10" s="68"/>
      <c r="N10" s="60"/>
    </row>
    <row r="11" spans="1:14" ht="15" x14ac:dyDescent="0.25">
      <c r="A11" s="71" t="s">
        <v>15</v>
      </c>
      <c r="B11" s="70">
        <v>25224</v>
      </c>
      <c r="C11" s="70">
        <v>9036</v>
      </c>
      <c r="D11" s="69">
        <v>34260</v>
      </c>
      <c r="E11" s="70"/>
      <c r="F11" s="70"/>
      <c r="G11" s="69"/>
      <c r="H11" s="68"/>
      <c r="I11" s="68"/>
      <c r="J11" s="68"/>
      <c r="L11" s="57"/>
      <c r="M11" s="57"/>
      <c r="N11" s="60"/>
    </row>
    <row r="12" spans="1:14" ht="15" x14ac:dyDescent="0.25">
      <c r="A12" s="71" t="s">
        <v>16</v>
      </c>
      <c r="B12" s="70">
        <v>27026</v>
      </c>
      <c r="C12" s="70">
        <v>9553</v>
      </c>
      <c r="D12" s="69">
        <v>36579</v>
      </c>
      <c r="E12" s="70"/>
      <c r="F12" s="70"/>
      <c r="G12" s="69"/>
      <c r="H12" s="68"/>
      <c r="I12" s="68"/>
      <c r="J12" s="68"/>
      <c r="L12" s="57"/>
      <c r="M12" s="57"/>
      <c r="N12" s="60"/>
    </row>
    <row r="13" spans="1:14" ht="15" x14ac:dyDescent="0.25">
      <c r="A13" s="71" t="s">
        <v>17</v>
      </c>
      <c r="B13" s="70">
        <v>26612</v>
      </c>
      <c r="C13" s="70">
        <v>9457</v>
      </c>
      <c r="D13" s="69">
        <v>36069</v>
      </c>
      <c r="E13" s="70"/>
      <c r="F13" s="70"/>
      <c r="G13" s="69"/>
      <c r="H13" s="68"/>
      <c r="I13" s="68"/>
      <c r="J13" s="68"/>
      <c r="L13" s="57"/>
      <c r="M13" s="57"/>
      <c r="N13" s="60"/>
    </row>
    <row r="14" spans="1:14" ht="15" x14ac:dyDescent="0.25">
      <c r="A14" s="71" t="s">
        <v>18</v>
      </c>
      <c r="B14" s="70">
        <v>27202</v>
      </c>
      <c r="C14" s="70">
        <v>10289</v>
      </c>
      <c r="D14" s="69">
        <v>37491</v>
      </c>
      <c r="E14" s="70"/>
      <c r="F14" s="70"/>
      <c r="G14" s="69"/>
      <c r="H14" s="68"/>
      <c r="I14" s="68"/>
      <c r="J14" s="68"/>
      <c r="N14" s="60"/>
    </row>
    <row r="15" spans="1:14" ht="15" x14ac:dyDescent="0.25">
      <c r="A15" s="61" t="s">
        <v>41</v>
      </c>
      <c r="B15" s="66">
        <v>76180</v>
      </c>
      <c r="C15" s="66">
        <v>26306</v>
      </c>
      <c r="D15" s="66">
        <v>102486</v>
      </c>
      <c r="E15" s="66">
        <v>77757</v>
      </c>
      <c r="F15" s="66">
        <v>29254</v>
      </c>
      <c r="G15" s="66">
        <v>107011</v>
      </c>
      <c r="H15" s="67">
        <v>2.0700971383565303</v>
      </c>
      <c r="I15" s="67">
        <v>11.206568843609821</v>
      </c>
      <c r="J15" s="67">
        <v>4.4152372031301734</v>
      </c>
      <c r="N15" s="60"/>
    </row>
    <row r="16" spans="1:14" ht="15" x14ac:dyDescent="0.25">
      <c r="A16" s="61" t="s">
        <v>4</v>
      </c>
      <c r="B16" s="66">
        <v>314098</v>
      </c>
      <c r="C16" s="66">
        <v>112663</v>
      </c>
      <c r="D16" s="66">
        <v>426761</v>
      </c>
      <c r="E16" s="66"/>
      <c r="F16" s="66"/>
      <c r="G16" s="66"/>
      <c r="H16" s="65"/>
      <c r="I16" s="64"/>
      <c r="J16" s="64"/>
      <c r="N16" s="60"/>
    </row>
  </sheetData>
  <mergeCells count="3">
    <mergeCell ref="B1:D1"/>
    <mergeCell ref="E1:G1"/>
    <mergeCell ref="H1:J1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133"/>
  <sheetViews>
    <sheetView zoomScaleNormal="100" workbookViewId="0">
      <selection activeCell="I29" sqref="I29"/>
    </sheetView>
  </sheetViews>
  <sheetFormatPr baseColWidth="10" defaultRowHeight="12.75" x14ac:dyDescent="0.2"/>
  <cols>
    <col min="1" max="1" width="8.42578125" style="55" bestFit="1" customWidth="1"/>
    <col min="2" max="2" width="8.140625" style="55" bestFit="1" customWidth="1"/>
    <col min="3" max="3" width="8.28515625" style="55" bestFit="1" customWidth="1"/>
    <col min="4" max="4" width="8.5703125" style="55" bestFit="1" customWidth="1"/>
    <col min="5" max="5" width="7.28515625" style="55" bestFit="1" customWidth="1"/>
    <col min="6" max="6" width="8.140625" style="55" bestFit="1" customWidth="1"/>
    <col min="7" max="7" width="9.140625" style="55" customWidth="1"/>
    <col min="8" max="8" width="8.28515625" style="55" customWidth="1"/>
    <col min="9" max="9" width="8.140625" style="55" bestFit="1" customWidth="1"/>
    <col min="10" max="10" width="7.42578125" style="55" customWidth="1"/>
    <col min="11" max="11" width="8.7109375" style="55" customWidth="1"/>
    <col min="12" max="12" width="9.42578125" style="55" bestFit="1" customWidth="1"/>
    <col min="13" max="13" width="6.5703125" style="55" bestFit="1" customWidth="1"/>
    <col min="14" max="14" width="8.140625" style="55" bestFit="1" customWidth="1"/>
    <col min="15" max="15" width="7.42578125" style="55" bestFit="1" customWidth="1"/>
    <col min="16" max="16" width="7.42578125" style="55" customWidth="1"/>
    <col min="17" max="18" width="11.42578125" style="63"/>
    <col min="19" max="16384" width="11.42578125" style="55"/>
  </cols>
  <sheetData>
    <row r="1" spans="1:19" ht="8.25" customHeight="1" x14ac:dyDescent="0.2">
      <c r="Q1" s="55"/>
      <c r="R1" s="55"/>
    </row>
    <row r="2" spans="1:19" ht="22.5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Q2" s="55"/>
      <c r="R2" s="55"/>
    </row>
    <row r="3" spans="1:19" ht="15" x14ac:dyDescent="0.25">
      <c r="A3" s="61"/>
      <c r="B3" s="139">
        <v>2015</v>
      </c>
      <c r="C3" s="139"/>
      <c r="D3" s="139"/>
      <c r="E3" s="139"/>
      <c r="F3" s="139"/>
      <c r="G3" s="139">
        <v>2016</v>
      </c>
      <c r="H3" s="139"/>
      <c r="I3" s="139"/>
      <c r="J3" s="139"/>
      <c r="K3" s="139"/>
      <c r="L3" s="139" t="s">
        <v>20</v>
      </c>
      <c r="M3" s="139"/>
      <c r="N3" s="139"/>
      <c r="O3" s="139"/>
      <c r="P3" s="139"/>
      <c r="Q3" s="55"/>
      <c r="R3" s="55"/>
    </row>
    <row r="4" spans="1:19" s="80" customFormat="1" ht="15" x14ac:dyDescent="0.25">
      <c r="A4" s="74"/>
      <c r="B4" s="139" t="s">
        <v>5</v>
      </c>
      <c r="C4" s="139"/>
      <c r="D4" s="139" t="s">
        <v>6</v>
      </c>
      <c r="E4" s="139"/>
      <c r="F4" s="74"/>
      <c r="G4" s="139" t="s">
        <v>5</v>
      </c>
      <c r="H4" s="139"/>
      <c r="I4" s="139" t="s">
        <v>6</v>
      </c>
      <c r="J4" s="139"/>
      <c r="K4" s="74"/>
      <c r="L4" s="139" t="s">
        <v>5</v>
      </c>
      <c r="M4" s="139"/>
      <c r="N4" s="139" t="s">
        <v>6</v>
      </c>
      <c r="O4" s="139"/>
      <c r="P4" s="74"/>
    </row>
    <row r="5" spans="1:19" ht="15" x14ac:dyDescent="0.25">
      <c r="A5" s="61"/>
      <c r="B5" s="74" t="s">
        <v>43</v>
      </c>
      <c r="C5" s="74" t="s">
        <v>42</v>
      </c>
      <c r="D5" s="74" t="s">
        <v>43</v>
      </c>
      <c r="E5" s="74" t="s">
        <v>42</v>
      </c>
      <c r="F5" s="74" t="s">
        <v>4</v>
      </c>
      <c r="G5" s="74" t="s">
        <v>43</v>
      </c>
      <c r="H5" s="74" t="s">
        <v>42</v>
      </c>
      <c r="I5" s="74" t="s">
        <v>43</v>
      </c>
      <c r="J5" s="74" t="s">
        <v>42</v>
      </c>
      <c r="K5" s="74" t="s">
        <v>4</v>
      </c>
      <c r="L5" s="74" t="s">
        <v>43</v>
      </c>
      <c r="M5" s="74" t="s">
        <v>42</v>
      </c>
      <c r="N5" s="74" t="s">
        <v>43</v>
      </c>
      <c r="O5" s="74" t="s">
        <v>42</v>
      </c>
      <c r="P5" s="74" t="s">
        <v>4</v>
      </c>
      <c r="Q5" s="55"/>
      <c r="R5" s="55"/>
    </row>
    <row r="6" spans="1:19" s="75" customFormat="1" ht="16.5" customHeight="1" x14ac:dyDescent="0.25">
      <c r="A6" s="71" t="s">
        <v>24</v>
      </c>
      <c r="B6" s="69">
        <v>11535</v>
      </c>
      <c r="C6" s="69">
        <v>11563</v>
      </c>
      <c r="D6" s="69">
        <v>4585</v>
      </c>
      <c r="E6" s="69">
        <v>4581</v>
      </c>
      <c r="F6" s="69">
        <v>32264</v>
      </c>
      <c r="G6" s="69">
        <v>11646</v>
      </c>
      <c r="H6" s="79">
        <v>11649</v>
      </c>
      <c r="I6" s="69">
        <v>4994</v>
      </c>
      <c r="J6" s="79">
        <v>5014</v>
      </c>
      <c r="K6" s="69">
        <v>33303</v>
      </c>
      <c r="L6" s="68">
        <v>0.96228868660597211</v>
      </c>
      <c r="M6" s="68">
        <v>0.74375162155149166</v>
      </c>
      <c r="N6" s="68">
        <v>8.9203925845147136</v>
      </c>
      <c r="O6" s="68">
        <v>9.4520846976642758</v>
      </c>
      <c r="P6" s="68">
        <v>3.2203074634267193</v>
      </c>
      <c r="Q6" s="78"/>
      <c r="R6" s="78"/>
      <c r="S6" s="78"/>
    </row>
    <row r="7" spans="1:19" s="75" customFormat="1" ht="16.5" customHeight="1" x14ac:dyDescent="0.25">
      <c r="A7" s="71" t="s">
        <v>25</v>
      </c>
      <c r="B7" s="69">
        <v>10429</v>
      </c>
      <c r="C7" s="69">
        <v>10429</v>
      </c>
      <c r="D7" s="69">
        <v>3966</v>
      </c>
      <c r="E7" s="69">
        <v>3967</v>
      </c>
      <c r="F7" s="69">
        <v>28791</v>
      </c>
      <c r="G7" s="79">
        <v>10769</v>
      </c>
      <c r="H7" s="79">
        <v>10756</v>
      </c>
      <c r="I7" s="79">
        <v>4517</v>
      </c>
      <c r="J7" s="79">
        <v>4527</v>
      </c>
      <c r="K7" s="69">
        <v>30569</v>
      </c>
      <c r="L7" s="68">
        <v>3.2601399942468134</v>
      </c>
      <c r="M7" s="68">
        <v>3.1354875827020789</v>
      </c>
      <c r="N7" s="68">
        <v>13.893091275844682</v>
      </c>
      <c r="O7" s="68">
        <v>14.116460801613307</v>
      </c>
      <c r="P7" s="68">
        <v>6.1755409676635065</v>
      </c>
      <c r="Q7" s="78"/>
      <c r="R7" s="78"/>
      <c r="S7" s="78"/>
    </row>
    <row r="8" spans="1:19" s="75" customFormat="1" ht="16.5" customHeight="1" x14ac:dyDescent="0.25">
      <c r="A8" s="71" t="s">
        <v>26</v>
      </c>
      <c r="B8" s="69">
        <v>11719</v>
      </c>
      <c r="C8" s="69">
        <v>11716</v>
      </c>
      <c r="D8" s="69">
        <v>4576</v>
      </c>
      <c r="E8" s="69">
        <v>4572</v>
      </c>
      <c r="F8" s="69">
        <v>32583</v>
      </c>
      <c r="G8" s="79">
        <v>11976</v>
      </c>
      <c r="H8" s="79">
        <v>11969</v>
      </c>
      <c r="I8" s="79">
        <v>5029</v>
      </c>
      <c r="J8" s="79">
        <v>5046</v>
      </c>
      <c r="K8" s="69">
        <v>34020</v>
      </c>
      <c r="L8" s="68">
        <v>2.1930198822425195</v>
      </c>
      <c r="M8" s="68">
        <v>2.1594400819392234</v>
      </c>
      <c r="N8" s="68">
        <v>9.8994755244755197</v>
      </c>
      <c r="O8" s="68">
        <v>10.367454068241466</v>
      </c>
      <c r="P8" s="68">
        <v>4.4102752969339853</v>
      </c>
      <c r="Q8" s="78"/>
      <c r="R8" s="78"/>
      <c r="S8" s="78"/>
    </row>
    <row r="9" spans="1:19" s="75" customFormat="1" ht="16.5" customHeight="1" x14ac:dyDescent="0.25">
      <c r="A9" s="71" t="s">
        <v>27</v>
      </c>
      <c r="B9" s="69">
        <v>11569</v>
      </c>
      <c r="C9" s="69">
        <v>11598</v>
      </c>
      <c r="D9" s="69">
        <v>4523</v>
      </c>
      <c r="E9" s="69">
        <v>4511</v>
      </c>
      <c r="F9" s="69">
        <v>32201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8"/>
      <c r="R9" s="78"/>
      <c r="S9" s="78"/>
    </row>
    <row r="10" spans="1:19" s="75" customFormat="1" ht="16.5" customHeight="1" x14ac:dyDescent="0.25">
      <c r="A10" s="71" t="s">
        <v>28</v>
      </c>
      <c r="B10" s="79">
        <v>11769</v>
      </c>
      <c r="C10" s="79">
        <v>11780</v>
      </c>
      <c r="D10" s="79">
        <v>4718</v>
      </c>
      <c r="E10" s="79">
        <v>4695</v>
      </c>
      <c r="F10" s="69">
        <v>32962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8"/>
      <c r="R10" s="78"/>
      <c r="S10" s="78"/>
    </row>
    <row r="11" spans="1:19" s="75" customFormat="1" ht="16.5" customHeight="1" x14ac:dyDescent="0.25">
      <c r="A11" s="71" t="s">
        <v>29</v>
      </c>
      <c r="B11" s="79">
        <v>11320</v>
      </c>
      <c r="C11" s="79">
        <v>11314</v>
      </c>
      <c r="D11" s="79">
        <v>4676</v>
      </c>
      <c r="E11" s="79">
        <v>4678</v>
      </c>
      <c r="F11" s="69">
        <v>31988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8"/>
      <c r="R11" s="78"/>
      <c r="S11" s="78"/>
    </row>
    <row r="12" spans="1:19" s="75" customFormat="1" ht="16.5" customHeight="1" x14ac:dyDescent="0.25">
      <c r="A12" s="71" t="s">
        <v>30</v>
      </c>
      <c r="B12" s="79">
        <v>12084</v>
      </c>
      <c r="C12" s="79">
        <v>12104</v>
      </c>
      <c r="D12" s="79">
        <v>5071</v>
      </c>
      <c r="E12" s="79">
        <v>5063</v>
      </c>
      <c r="F12" s="69">
        <v>34322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8"/>
      <c r="R12" s="78"/>
      <c r="S12" s="78"/>
    </row>
    <row r="13" spans="1:19" s="75" customFormat="1" ht="16.5" customHeight="1" x14ac:dyDescent="0.25">
      <c r="A13" s="71" t="s">
        <v>31</v>
      </c>
      <c r="B13" s="79">
        <v>12106</v>
      </c>
      <c r="C13" s="79">
        <v>12089</v>
      </c>
      <c r="D13" s="79">
        <v>4992</v>
      </c>
      <c r="E13" s="79">
        <v>4989</v>
      </c>
      <c r="F13" s="69">
        <v>34176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8"/>
      <c r="R13" s="78"/>
      <c r="S13" s="78"/>
    </row>
    <row r="14" spans="1:19" s="75" customFormat="1" ht="16.5" customHeight="1" x14ac:dyDescent="0.25">
      <c r="A14" s="71" t="s">
        <v>32</v>
      </c>
      <c r="B14" s="79">
        <v>11257</v>
      </c>
      <c r="C14" s="79">
        <v>11239</v>
      </c>
      <c r="D14" s="79">
        <v>4505</v>
      </c>
      <c r="E14" s="79">
        <v>4516</v>
      </c>
      <c r="F14" s="79">
        <v>31517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8"/>
      <c r="R14" s="78"/>
      <c r="S14" s="78"/>
    </row>
    <row r="15" spans="1:19" s="75" customFormat="1" ht="16.5" customHeight="1" x14ac:dyDescent="0.25">
      <c r="A15" s="71" t="s">
        <v>33</v>
      </c>
      <c r="B15" s="79">
        <v>11867</v>
      </c>
      <c r="C15" s="79">
        <v>11857</v>
      </c>
      <c r="D15" s="79">
        <v>4769</v>
      </c>
      <c r="E15" s="79">
        <v>4756</v>
      </c>
      <c r="F15" s="79">
        <v>33249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8"/>
      <c r="R15" s="78"/>
      <c r="S15" s="78"/>
    </row>
    <row r="16" spans="1:19" s="75" customFormat="1" ht="16.5" customHeight="1" x14ac:dyDescent="0.25">
      <c r="A16" s="71" t="s">
        <v>34</v>
      </c>
      <c r="B16" s="79">
        <v>11564</v>
      </c>
      <c r="C16" s="79">
        <v>11585</v>
      </c>
      <c r="D16" s="79">
        <v>4712</v>
      </c>
      <c r="E16" s="79">
        <v>4722</v>
      </c>
      <c r="F16" s="79">
        <v>32583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8"/>
      <c r="R16" s="78"/>
      <c r="S16" s="78"/>
    </row>
    <row r="17" spans="1:19" s="75" customFormat="1" ht="15" x14ac:dyDescent="0.25">
      <c r="A17" s="71" t="s">
        <v>35</v>
      </c>
      <c r="B17" s="79">
        <v>12124</v>
      </c>
      <c r="C17" s="79">
        <v>12088</v>
      </c>
      <c r="D17" s="79">
        <v>5141</v>
      </c>
      <c r="E17" s="79">
        <v>5127</v>
      </c>
      <c r="F17" s="79">
        <v>34480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8"/>
      <c r="R17" s="78"/>
      <c r="S17" s="78"/>
    </row>
    <row r="18" spans="1:19" ht="15" x14ac:dyDescent="0.25">
      <c r="A18" s="61" t="s">
        <v>41</v>
      </c>
      <c r="B18" s="62">
        <v>33683</v>
      </c>
      <c r="C18" s="62">
        <v>33708</v>
      </c>
      <c r="D18" s="62">
        <v>13127</v>
      </c>
      <c r="E18" s="62">
        <v>13120</v>
      </c>
      <c r="F18" s="62">
        <v>93638</v>
      </c>
      <c r="G18" s="62">
        <v>34391</v>
      </c>
      <c r="H18" s="62">
        <v>34374</v>
      </c>
      <c r="I18" s="62">
        <v>14540</v>
      </c>
      <c r="J18" s="62">
        <v>14587</v>
      </c>
      <c r="K18" s="62">
        <v>97892</v>
      </c>
      <c r="L18" s="67">
        <v>2.1019505388474968</v>
      </c>
      <c r="M18" s="67">
        <v>1.9757920968316078</v>
      </c>
      <c r="N18" s="67">
        <v>10.764074045859683</v>
      </c>
      <c r="O18" s="67">
        <v>11.18140243902439</v>
      </c>
      <c r="P18" s="67">
        <v>4.5430274034045981</v>
      </c>
      <c r="Q18" s="78"/>
      <c r="R18" s="78"/>
      <c r="S18" s="78"/>
    </row>
    <row r="19" spans="1:19" ht="15" x14ac:dyDescent="0.25">
      <c r="A19" s="61" t="s">
        <v>4</v>
      </c>
      <c r="B19" s="62">
        <v>139343</v>
      </c>
      <c r="C19" s="62">
        <v>139362</v>
      </c>
      <c r="D19" s="62">
        <v>56234</v>
      </c>
      <c r="E19" s="62">
        <v>56177</v>
      </c>
      <c r="F19" s="62">
        <v>391116</v>
      </c>
      <c r="G19" s="62"/>
      <c r="H19" s="62"/>
      <c r="I19" s="62"/>
      <c r="J19" s="62"/>
      <c r="K19" s="62"/>
      <c r="L19" s="67"/>
      <c r="M19" s="67"/>
      <c r="N19" s="67"/>
      <c r="O19" s="67"/>
      <c r="P19" s="67"/>
      <c r="Q19" s="78"/>
      <c r="R19" s="78"/>
      <c r="S19" s="78"/>
    </row>
    <row r="20" spans="1:19" x14ac:dyDescent="0.2">
      <c r="B20" s="57"/>
      <c r="C20" s="57"/>
      <c r="E20" s="57"/>
      <c r="F20" s="57"/>
      <c r="G20" s="57"/>
      <c r="H20" s="57"/>
      <c r="I20" s="57"/>
      <c r="J20" s="57"/>
      <c r="K20" s="57"/>
      <c r="Q20" s="55"/>
    </row>
    <row r="21" spans="1:19" x14ac:dyDescent="0.2">
      <c r="C21" s="57"/>
      <c r="D21" s="57"/>
      <c r="E21" s="57"/>
      <c r="F21" s="57"/>
      <c r="H21" s="59"/>
      <c r="I21" s="57"/>
      <c r="J21" s="57"/>
      <c r="K21" s="57"/>
      <c r="L21" s="57"/>
      <c r="M21" s="56"/>
      <c r="N21" s="57"/>
      <c r="R21" s="55"/>
    </row>
    <row r="22" spans="1:19" x14ac:dyDescent="0.2">
      <c r="B22" s="57"/>
      <c r="C22" s="57"/>
      <c r="D22" s="57"/>
      <c r="I22" s="57"/>
      <c r="J22" s="57"/>
      <c r="K22" s="57"/>
      <c r="L22" s="57"/>
      <c r="M22" s="57"/>
      <c r="O22" s="57"/>
      <c r="P22" s="57"/>
      <c r="R22" s="55"/>
    </row>
    <row r="23" spans="1:19" x14ac:dyDescent="0.2">
      <c r="I23" s="57"/>
      <c r="J23" s="57"/>
      <c r="Q23" s="55"/>
      <c r="R23" s="55"/>
    </row>
    <row r="24" spans="1:19" x14ac:dyDescent="0.2">
      <c r="J24" s="57"/>
      <c r="K24" s="57"/>
      <c r="Q24" s="55"/>
      <c r="R24" s="55"/>
    </row>
    <row r="25" spans="1:19" x14ac:dyDescent="0.2">
      <c r="Q25" s="55"/>
      <c r="R25" s="55"/>
    </row>
    <row r="26" spans="1:19" ht="15" x14ac:dyDescent="0.2">
      <c r="J26" s="77"/>
      <c r="Q26" s="55"/>
      <c r="R26" s="55"/>
    </row>
    <row r="27" spans="1:19" ht="15" x14ac:dyDescent="0.2">
      <c r="J27" s="77"/>
      <c r="K27" s="57"/>
      <c r="Q27" s="55"/>
      <c r="R27" s="55"/>
    </row>
    <row r="28" spans="1:19" ht="15" x14ac:dyDescent="0.2">
      <c r="J28" s="77"/>
      <c r="Q28" s="55"/>
      <c r="R28" s="55"/>
    </row>
    <row r="29" spans="1:19" x14ac:dyDescent="0.2">
      <c r="Q29" s="55"/>
      <c r="R29" s="55"/>
    </row>
    <row r="30" spans="1:19" x14ac:dyDescent="0.2">
      <c r="Q30" s="55"/>
      <c r="R30" s="55"/>
    </row>
    <row r="31" spans="1:19" x14ac:dyDescent="0.2">
      <c r="Q31" s="55"/>
      <c r="R31" s="55"/>
    </row>
    <row r="32" spans="1:19" x14ac:dyDescent="0.2">
      <c r="Q32" s="55"/>
      <c r="R32" s="55"/>
    </row>
    <row r="33" spans="17:18" x14ac:dyDescent="0.2">
      <c r="Q33" s="55"/>
      <c r="R33" s="55"/>
    </row>
    <row r="34" spans="17:18" x14ac:dyDescent="0.2">
      <c r="Q34" s="55"/>
      <c r="R34" s="55"/>
    </row>
    <row r="35" spans="17:18" x14ac:dyDescent="0.2">
      <c r="Q35" s="55"/>
      <c r="R35" s="55"/>
    </row>
    <row r="36" spans="17:18" x14ac:dyDescent="0.2">
      <c r="Q36" s="55"/>
      <c r="R36" s="55"/>
    </row>
    <row r="37" spans="17:18" x14ac:dyDescent="0.2">
      <c r="Q37" s="55"/>
      <c r="R37" s="55"/>
    </row>
    <row r="38" spans="17:18" x14ac:dyDescent="0.2">
      <c r="Q38" s="55"/>
      <c r="R38" s="55"/>
    </row>
    <row r="39" spans="17:18" x14ac:dyDescent="0.2">
      <c r="Q39" s="55"/>
      <c r="R39" s="55"/>
    </row>
    <row r="40" spans="17:18" x14ac:dyDescent="0.2">
      <c r="Q40" s="55"/>
      <c r="R40" s="55"/>
    </row>
    <row r="41" spans="17:18" x14ac:dyDescent="0.2">
      <c r="Q41" s="55"/>
      <c r="R41" s="55"/>
    </row>
    <row r="42" spans="17:18" x14ac:dyDescent="0.2">
      <c r="Q42" s="55"/>
      <c r="R42" s="55"/>
    </row>
    <row r="43" spans="17:18" x14ac:dyDescent="0.2">
      <c r="Q43" s="55"/>
      <c r="R43" s="55"/>
    </row>
    <row r="44" spans="17:18" x14ac:dyDescent="0.2">
      <c r="Q44" s="55"/>
      <c r="R44" s="55"/>
    </row>
    <row r="45" spans="17:18" x14ac:dyDescent="0.2">
      <c r="Q45" s="55"/>
      <c r="R45" s="55"/>
    </row>
    <row r="46" spans="17:18" x14ac:dyDescent="0.2">
      <c r="Q46" s="55"/>
      <c r="R46" s="55"/>
    </row>
    <row r="47" spans="17:18" x14ac:dyDescent="0.2">
      <c r="Q47" s="55"/>
      <c r="R47" s="55"/>
    </row>
    <row r="48" spans="17:18" x14ac:dyDescent="0.2">
      <c r="Q48" s="55"/>
      <c r="R48" s="55"/>
    </row>
    <row r="49" spans="4:18" x14ac:dyDescent="0.2">
      <c r="Q49" s="55"/>
      <c r="R49" s="55"/>
    </row>
    <row r="50" spans="4:18" x14ac:dyDescent="0.2">
      <c r="Q50" s="55"/>
      <c r="R50" s="55"/>
    </row>
    <row r="51" spans="4:18" x14ac:dyDescent="0.2">
      <c r="Q51" s="55"/>
      <c r="R51" s="55"/>
    </row>
    <row r="52" spans="4:18" x14ac:dyDescent="0.2">
      <c r="Q52" s="55"/>
      <c r="R52" s="55"/>
    </row>
    <row r="53" spans="4:18" x14ac:dyDescent="0.2">
      <c r="Q53" s="55"/>
      <c r="R53" s="55"/>
    </row>
    <row r="54" spans="4:18" x14ac:dyDescent="0.2">
      <c r="Q54" s="55"/>
      <c r="R54" s="55"/>
    </row>
    <row r="55" spans="4:18" x14ac:dyDescent="0.2">
      <c r="Q55" s="55"/>
      <c r="R55" s="55"/>
    </row>
    <row r="56" spans="4:18" x14ac:dyDescent="0.2">
      <c r="Q56" s="55"/>
      <c r="R56" s="55"/>
    </row>
    <row r="57" spans="4:18" x14ac:dyDescent="0.2">
      <c r="D57" s="76"/>
      <c r="E57" s="76"/>
      <c r="F57" s="76"/>
      <c r="G57" s="76"/>
      <c r="H57" s="76"/>
      <c r="I57" s="76"/>
      <c r="J57" s="76"/>
      <c r="K57" s="76"/>
      <c r="L57" s="76"/>
      <c r="Q57" s="55"/>
      <c r="R57" s="55"/>
    </row>
    <row r="58" spans="4:18" x14ac:dyDescent="0.2">
      <c r="Q58" s="55"/>
      <c r="R58" s="55"/>
    </row>
    <row r="59" spans="4:18" x14ac:dyDescent="0.2">
      <c r="Q59" s="55"/>
      <c r="R59" s="55"/>
    </row>
    <row r="60" spans="4:18" x14ac:dyDescent="0.2">
      <c r="Q60" s="55"/>
      <c r="R60" s="55"/>
    </row>
    <row r="61" spans="4:18" x14ac:dyDescent="0.2">
      <c r="Q61" s="55"/>
      <c r="R61" s="55"/>
    </row>
    <row r="62" spans="4:18" x14ac:dyDescent="0.2">
      <c r="Q62" s="55"/>
      <c r="R62" s="55"/>
    </row>
    <row r="64" spans="4:18" x14ac:dyDescent="0.2">
      <c r="Q64" s="55"/>
      <c r="R64" s="55"/>
    </row>
    <row r="65" spans="17:18" x14ac:dyDescent="0.2">
      <c r="Q65" s="55"/>
      <c r="R65" s="55"/>
    </row>
    <row r="66" spans="17:18" x14ac:dyDescent="0.2">
      <c r="Q66" s="55"/>
      <c r="R66" s="55"/>
    </row>
    <row r="67" spans="17:18" x14ac:dyDescent="0.2">
      <c r="Q67" s="55"/>
      <c r="R67" s="55"/>
    </row>
    <row r="68" spans="17:18" x14ac:dyDescent="0.2">
      <c r="Q68" s="55"/>
      <c r="R68" s="55"/>
    </row>
    <row r="69" spans="17:18" x14ac:dyDescent="0.2">
      <c r="Q69" s="55"/>
      <c r="R69" s="55"/>
    </row>
    <row r="70" spans="17:18" x14ac:dyDescent="0.2">
      <c r="Q70" s="55"/>
      <c r="R70" s="55"/>
    </row>
    <row r="71" spans="17:18" x14ac:dyDescent="0.2">
      <c r="Q71" s="55"/>
      <c r="R71" s="55"/>
    </row>
    <row r="72" spans="17:18" x14ac:dyDescent="0.2">
      <c r="Q72" s="55"/>
      <c r="R72" s="55"/>
    </row>
    <row r="73" spans="17:18" x14ac:dyDescent="0.2">
      <c r="Q73" s="55"/>
      <c r="R73" s="55"/>
    </row>
    <row r="74" spans="17:18" x14ac:dyDescent="0.2">
      <c r="Q74" s="55"/>
      <c r="R74" s="55"/>
    </row>
    <row r="75" spans="17:18" x14ac:dyDescent="0.2">
      <c r="Q75" s="55"/>
      <c r="R75" s="55"/>
    </row>
    <row r="76" spans="17:18" x14ac:dyDescent="0.2">
      <c r="Q76" s="55"/>
      <c r="R76" s="55"/>
    </row>
    <row r="77" spans="17:18" x14ac:dyDescent="0.2">
      <c r="Q77" s="55"/>
      <c r="R77" s="55"/>
    </row>
    <row r="78" spans="17:18" x14ac:dyDescent="0.2">
      <c r="Q78" s="55"/>
      <c r="R78" s="55"/>
    </row>
    <row r="79" spans="17:18" x14ac:dyDescent="0.2">
      <c r="Q79" s="55"/>
      <c r="R79" s="55"/>
    </row>
    <row r="80" spans="17:18" x14ac:dyDescent="0.2">
      <c r="Q80" s="55"/>
      <c r="R80" s="55"/>
    </row>
    <row r="81" spans="17:18" x14ac:dyDescent="0.2">
      <c r="Q81" s="55"/>
      <c r="R81" s="55"/>
    </row>
    <row r="82" spans="17:18" x14ac:dyDescent="0.2">
      <c r="Q82" s="55"/>
      <c r="R82" s="55"/>
    </row>
    <row r="83" spans="17:18" x14ac:dyDescent="0.2">
      <c r="Q83" s="55"/>
      <c r="R83" s="55"/>
    </row>
    <row r="84" spans="17:18" x14ac:dyDescent="0.2">
      <c r="Q84" s="55"/>
      <c r="R84" s="55"/>
    </row>
    <row r="85" spans="17:18" x14ac:dyDescent="0.2">
      <c r="Q85" s="55"/>
      <c r="R85" s="55"/>
    </row>
    <row r="86" spans="17:18" x14ac:dyDescent="0.2">
      <c r="Q86" s="55"/>
      <c r="R86" s="55"/>
    </row>
    <row r="87" spans="17:18" x14ac:dyDescent="0.2">
      <c r="Q87" s="55"/>
      <c r="R87" s="55"/>
    </row>
    <row r="88" spans="17:18" x14ac:dyDescent="0.2">
      <c r="Q88" s="55"/>
      <c r="R88" s="55"/>
    </row>
    <row r="89" spans="17:18" x14ac:dyDescent="0.2">
      <c r="Q89" s="55"/>
      <c r="R89" s="55"/>
    </row>
    <row r="90" spans="17:18" x14ac:dyDescent="0.2">
      <c r="Q90" s="55"/>
      <c r="R90" s="55"/>
    </row>
    <row r="91" spans="17:18" x14ac:dyDescent="0.2">
      <c r="Q91" s="55"/>
      <c r="R91" s="55"/>
    </row>
    <row r="92" spans="17:18" x14ac:dyDescent="0.2">
      <c r="Q92" s="55"/>
      <c r="R92" s="55"/>
    </row>
    <row r="93" spans="17:18" x14ac:dyDescent="0.2">
      <c r="Q93" s="55"/>
      <c r="R93" s="55"/>
    </row>
    <row r="94" spans="17:18" x14ac:dyDescent="0.2">
      <c r="Q94" s="55"/>
      <c r="R94" s="55"/>
    </row>
    <row r="95" spans="17:18" x14ac:dyDescent="0.2">
      <c r="Q95" s="55"/>
      <c r="R95" s="55"/>
    </row>
    <row r="96" spans="17:18" x14ac:dyDescent="0.2">
      <c r="Q96" s="55"/>
      <c r="R96" s="55"/>
    </row>
    <row r="97" spans="17:18" x14ac:dyDescent="0.2">
      <c r="Q97" s="55"/>
      <c r="R97" s="55"/>
    </row>
    <row r="98" spans="17:18" x14ac:dyDescent="0.2">
      <c r="Q98" s="55"/>
      <c r="R98" s="55"/>
    </row>
    <row r="99" spans="17:18" x14ac:dyDescent="0.2">
      <c r="Q99" s="55"/>
      <c r="R99" s="55"/>
    </row>
    <row r="100" spans="17:18" x14ac:dyDescent="0.2">
      <c r="Q100" s="55"/>
      <c r="R100" s="55"/>
    </row>
    <row r="101" spans="17:18" x14ac:dyDescent="0.2">
      <c r="Q101" s="55"/>
      <c r="R101" s="55"/>
    </row>
    <row r="102" spans="17:18" x14ac:dyDescent="0.2">
      <c r="Q102" s="55"/>
      <c r="R102" s="55"/>
    </row>
    <row r="103" spans="17:18" x14ac:dyDescent="0.2">
      <c r="Q103" s="55"/>
      <c r="R103" s="55"/>
    </row>
    <row r="104" spans="17:18" x14ac:dyDescent="0.2">
      <c r="Q104" s="55"/>
      <c r="R104" s="55"/>
    </row>
    <row r="105" spans="17:18" x14ac:dyDescent="0.2">
      <c r="Q105" s="55"/>
      <c r="R105" s="55"/>
    </row>
    <row r="106" spans="17:18" x14ac:dyDescent="0.2">
      <c r="Q106" s="55"/>
      <c r="R106" s="55"/>
    </row>
    <row r="107" spans="17:18" x14ac:dyDescent="0.2">
      <c r="Q107" s="55"/>
      <c r="R107" s="55"/>
    </row>
    <row r="108" spans="17:18" x14ac:dyDescent="0.2">
      <c r="Q108" s="55"/>
      <c r="R108" s="55"/>
    </row>
    <row r="109" spans="17:18" x14ac:dyDescent="0.2">
      <c r="Q109" s="55"/>
      <c r="R109" s="55"/>
    </row>
    <row r="110" spans="17:18" x14ac:dyDescent="0.2">
      <c r="Q110" s="55"/>
      <c r="R110" s="55"/>
    </row>
    <row r="111" spans="17:18" x14ac:dyDescent="0.2">
      <c r="Q111" s="55"/>
      <c r="R111" s="55"/>
    </row>
    <row r="112" spans="17:18" x14ac:dyDescent="0.2">
      <c r="Q112" s="55"/>
      <c r="R112" s="55"/>
    </row>
    <row r="113" spans="17:18" x14ac:dyDescent="0.2">
      <c r="Q113" s="55"/>
      <c r="R113" s="55"/>
    </row>
    <row r="114" spans="17:18" x14ac:dyDescent="0.2">
      <c r="Q114" s="55"/>
      <c r="R114" s="55"/>
    </row>
    <row r="115" spans="17:18" x14ac:dyDescent="0.2">
      <c r="Q115" s="55"/>
      <c r="R115" s="55"/>
    </row>
    <row r="116" spans="17:18" x14ac:dyDescent="0.2">
      <c r="Q116" s="55"/>
      <c r="R116" s="55"/>
    </row>
    <row r="117" spans="17:18" x14ac:dyDescent="0.2">
      <c r="Q117" s="55"/>
      <c r="R117" s="55"/>
    </row>
    <row r="118" spans="17:18" x14ac:dyDescent="0.2">
      <c r="Q118" s="55"/>
      <c r="R118" s="55"/>
    </row>
    <row r="119" spans="17:18" x14ac:dyDescent="0.2">
      <c r="Q119" s="55"/>
      <c r="R119" s="55"/>
    </row>
    <row r="120" spans="17:18" x14ac:dyDescent="0.2">
      <c r="Q120" s="55"/>
      <c r="R120" s="55"/>
    </row>
    <row r="121" spans="17:18" x14ac:dyDescent="0.2">
      <c r="Q121" s="55"/>
      <c r="R121" s="55"/>
    </row>
    <row r="122" spans="17:18" x14ac:dyDescent="0.2">
      <c r="Q122" s="55"/>
      <c r="R122" s="55"/>
    </row>
    <row r="123" spans="17:18" x14ac:dyDescent="0.2">
      <c r="Q123" s="55"/>
      <c r="R123" s="55"/>
    </row>
    <row r="124" spans="17:18" x14ac:dyDescent="0.2">
      <c r="Q124" s="55"/>
      <c r="R124" s="55"/>
    </row>
    <row r="125" spans="17:18" x14ac:dyDescent="0.2">
      <c r="Q125" s="55"/>
      <c r="R125" s="55"/>
    </row>
    <row r="126" spans="17:18" x14ac:dyDescent="0.2">
      <c r="Q126" s="55"/>
      <c r="R126" s="55"/>
    </row>
    <row r="127" spans="17:18" x14ac:dyDescent="0.2">
      <c r="Q127" s="55"/>
      <c r="R127" s="55"/>
    </row>
    <row r="128" spans="17:18" x14ac:dyDescent="0.2">
      <c r="Q128" s="55"/>
      <c r="R128" s="55"/>
    </row>
    <row r="129" spans="17:18" x14ac:dyDescent="0.2">
      <c r="Q129" s="55"/>
      <c r="R129" s="55"/>
    </row>
    <row r="130" spans="17:18" x14ac:dyDescent="0.2">
      <c r="Q130" s="55"/>
      <c r="R130" s="55"/>
    </row>
    <row r="131" spans="17:18" x14ac:dyDescent="0.2">
      <c r="Q131" s="55"/>
      <c r="R131" s="55"/>
    </row>
    <row r="132" spans="17:18" x14ac:dyDescent="0.2">
      <c r="Q132" s="55"/>
      <c r="R132" s="55"/>
    </row>
    <row r="133" spans="17:18" x14ac:dyDescent="0.2">
      <c r="Q133" s="55"/>
      <c r="R133" s="55"/>
    </row>
  </sheetData>
  <mergeCells count="10">
    <mergeCell ref="L3:P3"/>
    <mergeCell ref="A2:O2"/>
    <mergeCell ref="B3:F3"/>
    <mergeCell ref="B4:C4"/>
    <mergeCell ref="G4:H4"/>
    <mergeCell ref="I4:J4"/>
    <mergeCell ref="L4:M4"/>
    <mergeCell ref="N4:O4"/>
    <mergeCell ref="D4:E4"/>
    <mergeCell ref="G3:K3"/>
  </mergeCells>
  <printOptions horizontalCentered="1"/>
  <pageMargins left="0.74803149606299213" right="0.74803149606299213" top="0.98425196850393704" bottom="0.98425196850393704" header="0" footer="0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O19"/>
  <sheetViews>
    <sheetView zoomScale="115" zoomScaleNormal="115" workbookViewId="0">
      <pane ySplit="4" topLeftCell="A5" activePane="bottomLeft" state="frozen"/>
      <selection activeCell="O15" sqref="O15"/>
      <selection pane="bottomLeft" activeCell="G24" sqref="G24"/>
    </sheetView>
  </sheetViews>
  <sheetFormatPr baseColWidth="10" defaultRowHeight="12.75" x14ac:dyDescent="0.2"/>
  <cols>
    <col min="1" max="1" width="11" style="55" bestFit="1" customWidth="1"/>
    <col min="2" max="2" width="8.28515625" style="55" bestFit="1" customWidth="1"/>
    <col min="3" max="4" width="9.42578125" style="55" customWidth="1"/>
    <col min="5" max="5" width="8.140625" style="55" customWidth="1"/>
    <col min="6" max="6" width="7.85546875" style="55" bestFit="1" customWidth="1"/>
    <col min="7" max="7" width="9.140625" style="55" bestFit="1" customWidth="1"/>
    <col min="8" max="8" width="8.28515625" style="55" bestFit="1" customWidth="1"/>
    <col min="9" max="9" width="6.5703125" style="55" bestFit="1" customWidth="1"/>
    <col min="10" max="10" width="9.140625" style="55" customWidth="1"/>
    <col min="11" max="11" width="8.7109375" style="55" customWidth="1"/>
    <col min="12" max="12" width="9.7109375" style="55" bestFit="1" customWidth="1"/>
    <col min="13" max="13" width="9.140625" style="55" bestFit="1" customWidth="1"/>
    <col min="14" max="14" width="7.85546875" style="55" bestFit="1" customWidth="1"/>
    <col min="15" max="15" width="8.140625" style="55" customWidth="1"/>
    <col min="16" max="16384" width="11.42578125" style="55"/>
  </cols>
  <sheetData>
    <row r="1" spans="1:15" ht="15" x14ac:dyDescent="0.25">
      <c r="A1" s="61"/>
      <c r="B1" s="139">
        <v>2015</v>
      </c>
      <c r="C1" s="139"/>
      <c r="D1" s="139"/>
      <c r="E1" s="139"/>
      <c r="F1" s="139"/>
      <c r="G1" s="139"/>
      <c r="H1" s="139">
        <v>2016</v>
      </c>
      <c r="I1" s="139"/>
      <c r="J1" s="139"/>
      <c r="K1" s="139"/>
      <c r="L1" s="139"/>
      <c r="M1" s="139"/>
      <c r="N1" s="74"/>
      <c r="O1" s="74"/>
    </row>
    <row r="2" spans="1:15" ht="15" x14ac:dyDescent="0.25">
      <c r="A2" s="61"/>
      <c r="B2" s="139" t="s">
        <v>54</v>
      </c>
      <c r="C2" s="139"/>
      <c r="D2" s="139"/>
      <c r="E2" s="139" t="s">
        <v>53</v>
      </c>
      <c r="F2" s="139"/>
      <c r="G2" s="139"/>
      <c r="H2" s="139" t="s">
        <v>54</v>
      </c>
      <c r="I2" s="139"/>
      <c r="J2" s="139"/>
      <c r="K2" s="139" t="s">
        <v>53</v>
      </c>
      <c r="L2" s="139"/>
      <c r="M2" s="139"/>
      <c r="N2" s="139" t="s">
        <v>51</v>
      </c>
      <c r="O2" s="139"/>
    </row>
    <row r="3" spans="1:15" ht="15" x14ac:dyDescent="0.25">
      <c r="A3" s="61"/>
      <c r="B3" s="139" t="s">
        <v>52</v>
      </c>
      <c r="C3" s="139"/>
      <c r="D3" s="74" t="s">
        <v>49</v>
      </c>
      <c r="E3" s="139" t="s">
        <v>52</v>
      </c>
      <c r="F3" s="139"/>
      <c r="G3" s="74" t="s">
        <v>49</v>
      </c>
      <c r="H3" s="139" t="s">
        <v>52</v>
      </c>
      <c r="I3" s="139"/>
      <c r="J3" s="74" t="s">
        <v>49</v>
      </c>
      <c r="K3" s="139" t="s">
        <v>52</v>
      </c>
      <c r="L3" s="139"/>
      <c r="M3" s="74" t="s">
        <v>49</v>
      </c>
      <c r="N3" s="139" t="s">
        <v>0</v>
      </c>
      <c r="O3" s="139"/>
    </row>
    <row r="4" spans="1:15" ht="15" x14ac:dyDescent="0.25">
      <c r="A4" s="61"/>
      <c r="B4" s="74" t="s">
        <v>50</v>
      </c>
      <c r="C4" s="74" t="s">
        <v>48</v>
      </c>
      <c r="D4" s="74" t="s">
        <v>47</v>
      </c>
      <c r="E4" s="74" t="s">
        <v>50</v>
      </c>
      <c r="F4" s="74" t="s">
        <v>48</v>
      </c>
      <c r="G4" s="74" t="s">
        <v>47</v>
      </c>
      <c r="H4" s="74" t="s">
        <v>50</v>
      </c>
      <c r="I4" s="74" t="s">
        <v>48</v>
      </c>
      <c r="J4" s="74" t="s">
        <v>47</v>
      </c>
      <c r="K4" s="74" t="s">
        <v>50</v>
      </c>
      <c r="L4" s="74" t="s">
        <v>48</v>
      </c>
      <c r="M4" s="74" t="s">
        <v>47</v>
      </c>
      <c r="N4" s="74" t="s">
        <v>46</v>
      </c>
      <c r="O4" s="74" t="s">
        <v>45</v>
      </c>
    </row>
    <row r="5" spans="1:15" ht="15" x14ac:dyDescent="0.25">
      <c r="A5" s="71" t="s">
        <v>7</v>
      </c>
      <c r="B5" s="69">
        <v>22851</v>
      </c>
      <c r="C5" s="69">
        <v>247</v>
      </c>
      <c r="D5" s="69">
        <v>2940</v>
      </c>
      <c r="E5" s="69">
        <v>8611</v>
      </c>
      <c r="F5" s="69">
        <v>555</v>
      </c>
      <c r="G5" s="69">
        <v>18</v>
      </c>
      <c r="H5" s="69">
        <v>22985</v>
      </c>
      <c r="I5" s="69">
        <v>310</v>
      </c>
      <c r="J5" s="79">
        <v>2955</v>
      </c>
      <c r="K5" s="69">
        <v>9443</v>
      </c>
      <c r="L5" s="69">
        <v>565</v>
      </c>
      <c r="M5" s="79">
        <v>27</v>
      </c>
      <c r="N5" s="68">
        <v>0.58640759704171597</v>
      </c>
      <c r="O5" s="68">
        <v>9.6620601556149044</v>
      </c>
    </row>
    <row r="6" spans="1:15" ht="15" x14ac:dyDescent="0.25">
      <c r="A6" s="71" t="s">
        <v>8</v>
      </c>
      <c r="B6" s="69">
        <v>20638</v>
      </c>
      <c r="C6" s="69">
        <v>220</v>
      </c>
      <c r="D6" s="69">
        <v>2580</v>
      </c>
      <c r="E6" s="69">
        <v>7397</v>
      </c>
      <c r="F6" s="69">
        <v>536</v>
      </c>
      <c r="G6" s="69">
        <v>19</v>
      </c>
      <c r="H6" s="69">
        <v>21175</v>
      </c>
      <c r="I6" s="69">
        <v>350</v>
      </c>
      <c r="J6" s="79">
        <v>3363</v>
      </c>
      <c r="K6" s="69">
        <v>8460</v>
      </c>
      <c r="L6" s="79">
        <v>584</v>
      </c>
      <c r="M6" s="79">
        <v>57</v>
      </c>
      <c r="N6" s="68">
        <v>2.6019963174726213</v>
      </c>
      <c r="O6" s="68">
        <v>14.370690820602938</v>
      </c>
    </row>
    <row r="7" spans="1:15" ht="15" x14ac:dyDescent="0.25">
      <c r="A7" s="71" t="s">
        <v>9</v>
      </c>
      <c r="B7" s="69">
        <v>23175</v>
      </c>
      <c r="C7" s="69">
        <v>260</v>
      </c>
      <c r="D7" s="69">
        <v>3269</v>
      </c>
      <c r="E7" s="69">
        <v>8555</v>
      </c>
      <c r="F7" s="69">
        <v>593</v>
      </c>
      <c r="G7" s="69">
        <v>22</v>
      </c>
      <c r="H7" s="69">
        <v>23552</v>
      </c>
      <c r="I7" s="69">
        <v>393</v>
      </c>
      <c r="J7" s="79">
        <v>2674</v>
      </c>
      <c r="K7" s="69">
        <v>9465</v>
      </c>
      <c r="L7" s="69">
        <v>610</v>
      </c>
      <c r="M7" s="79">
        <v>43</v>
      </c>
      <c r="N7" s="68">
        <v>1.6267529665587865</v>
      </c>
      <c r="O7" s="68">
        <v>10.637054354178833</v>
      </c>
    </row>
    <row r="8" spans="1:15" ht="15" x14ac:dyDescent="0.25">
      <c r="A8" s="71" t="s">
        <v>10</v>
      </c>
      <c r="B8" s="69">
        <v>22896</v>
      </c>
      <c r="C8" s="69">
        <v>271</v>
      </c>
      <c r="D8" s="69">
        <v>2852</v>
      </c>
      <c r="E8" s="69">
        <v>8499</v>
      </c>
      <c r="F8" s="69">
        <v>535</v>
      </c>
      <c r="G8" s="69">
        <v>13</v>
      </c>
      <c r="H8" s="69"/>
      <c r="I8" s="79"/>
      <c r="J8" s="69"/>
      <c r="K8" s="79"/>
      <c r="L8" s="69"/>
      <c r="M8" s="79"/>
      <c r="N8" s="68"/>
      <c r="O8" s="68"/>
    </row>
    <row r="9" spans="1:15" ht="15" x14ac:dyDescent="0.25">
      <c r="A9" s="71" t="s">
        <v>11</v>
      </c>
      <c r="B9" s="69">
        <v>23291</v>
      </c>
      <c r="C9" s="69">
        <v>258</v>
      </c>
      <c r="D9" s="69">
        <v>2966</v>
      </c>
      <c r="E9" s="69">
        <v>8773</v>
      </c>
      <c r="F9" s="69">
        <v>640</v>
      </c>
      <c r="G9" s="69">
        <v>19</v>
      </c>
      <c r="H9" s="69"/>
      <c r="I9" s="69"/>
      <c r="J9" s="79"/>
      <c r="K9" s="69"/>
      <c r="L9" s="69"/>
      <c r="M9" s="79"/>
      <c r="N9" s="68"/>
      <c r="O9" s="68"/>
    </row>
    <row r="10" spans="1:15" ht="15" x14ac:dyDescent="0.25">
      <c r="A10" s="71" t="s">
        <v>12</v>
      </c>
      <c r="B10" s="69">
        <v>22375</v>
      </c>
      <c r="C10" s="69">
        <v>259</v>
      </c>
      <c r="D10" s="69">
        <v>2396</v>
      </c>
      <c r="E10" s="69">
        <v>8765</v>
      </c>
      <c r="F10" s="69">
        <v>589</v>
      </c>
      <c r="G10" s="69">
        <v>34</v>
      </c>
      <c r="H10" s="69"/>
      <c r="I10" s="69"/>
      <c r="J10" s="79"/>
      <c r="K10" s="69"/>
      <c r="L10" s="69"/>
      <c r="M10" s="79"/>
      <c r="N10" s="68"/>
      <c r="O10" s="68"/>
    </row>
    <row r="11" spans="1:15" ht="15" x14ac:dyDescent="0.25">
      <c r="A11" s="71" t="s">
        <v>13</v>
      </c>
      <c r="B11" s="69">
        <v>23893</v>
      </c>
      <c r="C11" s="69">
        <v>295</v>
      </c>
      <c r="D11" s="69">
        <v>3019</v>
      </c>
      <c r="E11" s="69">
        <v>9514</v>
      </c>
      <c r="F11" s="69">
        <v>620</v>
      </c>
      <c r="G11" s="69">
        <v>26</v>
      </c>
      <c r="H11" s="69"/>
      <c r="I11" s="69"/>
      <c r="J11" s="79"/>
      <c r="K11" s="69"/>
      <c r="L11" s="79"/>
      <c r="M11" s="79"/>
      <c r="N11" s="68"/>
      <c r="O11" s="68"/>
    </row>
    <row r="12" spans="1:15" ht="15" x14ac:dyDescent="0.25">
      <c r="A12" s="71" t="s">
        <v>14</v>
      </c>
      <c r="B12" s="69">
        <v>23925</v>
      </c>
      <c r="C12" s="69">
        <v>270</v>
      </c>
      <c r="D12" s="69">
        <v>2888</v>
      </c>
      <c r="E12" s="69">
        <v>9368</v>
      </c>
      <c r="F12" s="69">
        <v>613</v>
      </c>
      <c r="G12" s="69">
        <v>14</v>
      </c>
      <c r="H12" s="69"/>
      <c r="I12" s="69"/>
      <c r="J12" s="79"/>
      <c r="K12" s="69"/>
      <c r="L12" s="79"/>
      <c r="M12" s="79"/>
      <c r="N12" s="68"/>
      <c r="O12" s="68"/>
    </row>
    <row r="13" spans="1:15" ht="15" x14ac:dyDescent="0.25">
      <c r="A13" s="71" t="s">
        <v>15</v>
      </c>
      <c r="B13" s="69">
        <v>22192</v>
      </c>
      <c r="C13" s="69">
        <v>304</v>
      </c>
      <c r="D13" s="69">
        <v>2728</v>
      </c>
      <c r="E13" s="69">
        <v>8421</v>
      </c>
      <c r="F13" s="69">
        <v>600</v>
      </c>
      <c r="G13" s="69">
        <v>15</v>
      </c>
      <c r="H13" s="69"/>
      <c r="I13" s="79"/>
      <c r="J13" s="79"/>
      <c r="K13" s="69"/>
      <c r="L13" s="69"/>
      <c r="M13" s="79"/>
      <c r="N13" s="68"/>
      <c r="O13" s="68"/>
    </row>
    <row r="14" spans="1:15" ht="15" x14ac:dyDescent="0.25">
      <c r="A14" s="71" t="s">
        <v>16</v>
      </c>
      <c r="B14" s="69">
        <v>23377</v>
      </c>
      <c r="C14" s="69">
        <v>347</v>
      </c>
      <c r="D14" s="69">
        <v>3302</v>
      </c>
      <c r="E14" s="69">
        <v>8859</v>
      </c>
      <c r="F14" s="69">
        <v>666</v>
      </c>
      <c r="G14" s="69">
        <v>28</v>
      </c>
      <c r="H14" s="69"/>
      <c r="I14" s="69"/>
      <c r="J14" s="79"/>
      <c r="K14" s="69"/>
      <c r="L14" s="79"/>
      <c r="M14" s="79"/>
      <c r="N14" s="68"/>
      <c r="O14" s="68"/>
    </row>
    <row r="15" spans="1:15" ht="15" x14ac:dyDescent="0.25">
      <c r="A15" s="71" t="s">
        <v>17</v>
      </c>
      <c r="B15" s="69">
        <v>22834</v>
      </c>
      <c r="C15" s="69">
        <v>315</v>
      </c>
      <c r="D15" s="69">
        <v>3463</v>
      </c>
      <c r="E15" s="69">
        <v>8760</v>
      </c>
      <c r="F15" s="69">
        <v>674</v>
      </c>
      <c r="G15" s="69">
        <v>23</v>
      </c>
      <c r="H15" s="69"/>
      <c r="I15" s="69"/>
      <c r="J15" s="79"/>
      <c r="K15" s="69"/>
      <c r="L15" s="69"/>
      <c r="M15" s="79"/>
      <c r="N15" s="68"/>
      <c r="O15" s="68"/>
    </row>
    <row r="16" spans="1:15" ht="15" x14ac:dyDescent="0.25">
      <c r="A16" s="71" t="s">
        <v>18</v>
      </c>
      <c r="B16" s="69">
        <v>23834</v>
      </c>
      <c r="C16" s="69">
        <v>378</v>
      </c>
      <c r="D16" s="69">
        <v>2990</v>
      </c>
      <c r="E16" s="69">
        <v>9680</v>
      </c>
      <c r="F16" s="69">
        <v>588</v>
      </c>
      <c r="G16" s="69">
        <v>21</v>
      </c>
      <c r="H16" s="69"/>
      <c r="I16" s="69"/>
      <c r="J16" s="79"/>
      <c r="K16" s="69"/>
      <c r="L16" s="69"/>
      <c r="M16" s="79"/>
      <c r="N16" s="68"/>
      <c r="O16" s="68"/>
    </row>
    <row r="17" spans="1:15" s="81" customFormat="1" ht="15" x14ac:dyDescent="0.25">
      <c r="A17" s="61" t="s">
        <v>41</v>
      </c>
      <c r="B17" s="62">
        <v>66664</v>
      </c>
      <c r="C17" s="62">
        <v>727</v>
      </c>
      <c r="D17" s="62">
        <v>8789</v>
      </c>
      <c r="E17" s="62">
        <v>24563</v>
      </c>
      <c r="F17" s="62">
        <v>1684</v>
      </c>
      <c r="G17" s="62">
        <v>59</v>
      </c>
      <c r="H17" s="62">
        <v>67712</v>
      </c>
      <c r="I17" s="62">
        <v>1053</v>
      </c>
      <c r="J17" s="62">
        <v>8992</v>
      </c>
      <c r="K17" s="62">
        <v>27368</v>
      </c>
      <c r="L17" s="62">
        <v>1759</v>
      </c>
      <c r="M17" s="62">
        <v>127</v>
      </c>
      <c r="N17" s="64">
        <v>1.5720628825153016</v>
      </c>
      <c r="O17" s="64">
        <v>11.419614867890736</v>
      </c>
    </row>
    <row r="18" spans="1:15" s="81" customFormat="1" ht="15" x14ac:dyDescent="0.25">
      <c r="A18" s="61" t="s">
        <v>4</v>
      </c>
      <c r="B18" s="62">
        <v>275281</v>
      </c>
      <c r="C18" s="62">
        <v>3424</v>
      </c>
      <c r="D18" s="62">
        <v>35393</v>
      </c>
      <c r="E18" s="62">
        <v>105202</v>
      </c>
      <c r="F18" s="62">
        <v>7209</v>
      </c>
      <c r="G18" s="62">
        <v>252</v>
      </c>
      <c r="H18" s="62"/>
      <c r="I18" s="62"/>
      <c r="J18" s="62"/>
      <c r="K18" s="62"/>
      <c r="L18" s="62"/>
      <c r="M18" s="62"/>
      <c r="N18" s="64"/>
      <c r="O18" s="64"/>
    </row>
    <row r="19" spans="1:15" s="81" customFormat="1" ht="22.5" hidden="1" customHeight="1" x14ac:dyDescent="0.25">
      <c r="A19" s="61" t="s">
        <v>40</v>
      </c>
      <c r="B19" s="62">
        <f t="shared" ref="B19:G19" si="0">SUM(B5:B16)</f>
        <v>275281</v>
      </c>
      <c r="C19" s="62">
        <f t="shared" si="0"/>
        <v>3424</v>
      </c>
      <c r="D19" s="62">
        <f t="shared" si="0"/>
        <v>35393</v>
      </c>
      <c r="E19" s="62">
        <f t="shared" si="0"/>
        <v>105202</v>
      </c>
      <c r="F19" s="62">
        <f t="shared" si="0"/>
        <v>7209</v>
      </c>
      <c r="G19" s="62">
        <f t="shared" si="0"/>
        <v>252</v>
      </c>
      <c r="H19" s="67"/>
      <c r="I19" s="67"/>
      <c r="J19" s="67"/>
      <c r="K19" s="67"/>
      <c r="L19" s="67"/>
      <c r="M19" s="67"/>
      <c r="N19" s="67"/>
      <c r="O19" s="67"/>
    </row>
  </sheetData>
  <mergeCells count="12">
    <mergeCell ref="B3:C3"/>
    <mergeCell ref="B1:G1"/>
    <mergeCell ref="H1:M1"/>
    <mergeCell ref="B2:D2"/>
    <mergeCell ref="E2:G2"/>
    <mergeCell ref="H2:J2"/>
    <mergeCell ref="K2:M2"/>
    <mergeCell ref="E3:F3"/>
    <mergeCell ref="H3:I3"/>
    <mergeCell ref="K3:L3"/>
    <mergeCell ref="N3:O3"/>
    <mergeCell ref="N2:O2"/>
  </mergeCells>
  <pageMargins left="0.75" right="0.75" top="1" bottom="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21"/>
  <sheetViews>
    <sheetView zoomScaleNormal="100" workbookViewId="0">
      <selection activeCell="K37" sqref="K37"/>
    </sheetView>
  </sheetViews>
  <sheetFormatPr baseColWidth="10" defaultColWidth="11.42578125" defaultRowHeight="12.75" x14ac:dyDescent="0.2"/>
  <cols>
    <col min="1" max="7" width="11.42578125" style="16"/>
    <col min="8" max="9" width="9.42578125" style="16" customWidth="1"/>
    <col min="10" max="16384" width="11.42578125" style="16"/>
  </cols>
  <sheetData>
    <row r="1" spans="1:20" s="83" customFormat="1" ht="25.5" customHeight="1" thickBot="1" x14ac:dyDescent="0.3">
      <c r="A1" s="141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82"/>
      <c r="L1" s="143"/>
      <c r="M1" s="143"/>
    </row>
    <row r="2" spans="1:20" s="83" customFormat="1" ht="25.5" customHeight="1" x14ac:dyDescent="0.25">
      <c r="A2" s="84"/>
      <c r="B2" s="144">
        <v>2015</v>
      </c>
      <c r="C2" s="145"/>
      <c r="D2" s="146"/>
      <c r="E2" s="144">
        <v>2016</v>
      </c>
      <c r="F2" s="145"/>
      <c r="G2" s="146"/>
      <c r="H2" s="144" t="s">
        <v>20</v>
      </c>
      <c r="I2" s="145"/>
      <c r="J2" s="146"/>
      <c r="K2" s="85"/>
      <c r="L2" s="85"/>
      <c r="M2" s="85"/>
    </row>
    <row r="3" spans="1:20" s="83" customFormat="1" ht="25.5" customHeight="1" thickBot="1" x14ac:dyDescent="0.3">
      <c r="A3" s="86"/>
      <c r="B3" s="87" t="s">
        <v>68</v>
      </c>
      <c r="C3" s="88" t="s">
        <v>69</v>
      </c>
      <c r="D3" s="89" t="s">
        <v>40</v>
      </c>
      <c r="E3" s="87" t="s">
        <v>68</v>
      </c>
      <c r="F3" s="88" t="s">
        <v>69</v>
      </c>
      <c r="G3" s="89" t="s">
        <v>40</v>
      </c>
      <c r="H3" s="87" t="s">
        <v>68</v>
      </c>
      <c r="I3" s="88" t="s">
        <v>69</v>
      </c>
      <c r="J3" s="89" t="s">
        <v>40</v>
      </c>
    </row>
    <row r="4" spans="1:20" s="97" customFormat="1" ht="25.5" customHeight="1" x14ac:dyDescent="0.25">
      <c r="A4" s="90" t="s">
        <v>7</v>
      </c>
      <c r="B4" s="91">
        <v>6084.5</v>
      </c>
      <c r="C4" s="92">
        <v>25906.09</v>
      </c>
      <c r="D4" s="93">
        <v>31990.59</v>
      </c>
      <c r="E4" s="94">
        <v>6318.32</v>
      </c>
      <c r="F4" s="95">
        <v>29362.010000000002</v>
      </c>
      <c r="G4" s="96">
        <v>35680.33</v>
      </c>
      <c r="H4" s="94">
        <v>3.8428794477771255</v>
      </c>
      <c r="I4" s="96">
        <v>13.34018371741934</v>
      </c>
      <c r="J4" s="96">
        <v>11.53382916663932</v>
      </c>
    </row>
    <row r="5" spans="1:20" s="83" customFormat="1" ht="25.5" customHeight="1" x14ac:dyDescent="0.25">
      <c r="A5" s="90" t="s">
        <v>8</v>
      </c>
      <c r="B5" s="94">
        <v>5676.82</v>
      </c>
      <c r="C5" s="95">
        <v>27390.3</v>
      </c>
      <c r="D5" s="96">
        <v>33067.119999999995</v>
      </c>
      <c r="E5" s="94">
        <v>6009.49</v>
      </c>
      <c r="F5" s="95">
        <v>33724.629999999997</v>
      </c>
      <c r="G5" s="96">
        <v>39734.119999999995</v>
      </c>
      <c r="H5" s="94">
        <v>5.8601470541606027</v>
      </c>
      <c r="I5" s="96">
        <v>23.126179705954296</v>
      </c>
      <c r="J5" s="96">
        <v>20.162021972279408</v>
      </c>
    </row>
    <row r="6" spans="1:20" s="83" customFormat="1" ht="25.5" customHeight="1" x14ac:dyDescent="0.25">
      <c r="A6" s="90" t="s">
        <v>9</v>
      </c>
      <c r="B6" s="94">
        <v>6908.54</v>
      </c>
      <c r="C6" s="95">
        <v>31411.040000000001</v>
      </c>
      <c r="D6" s="96">
        <v>38319.58</v>
      </c>
      <c r="E6" s="94">
        <v>7374.3899999999994</v>
      </c>
      <c r="F6" s="95">
        <v>31311.69</v>
      </c>
      <c r="G6" s="96">
        <v>38686.080000000002</v>
      </c>
      <c r="H6" s="94">
        <v>6.7431034632498221</v>
      </c>
      <c r="I6" s="96">
        <v>-0.31629006871469745</v>
      </c>
      <c r="J6" s="96">
        <v>0.95643010701056408</v>
      </c>
    </row>
    <row r="7" spans="1:20" s="83" customFormat="1" ht="25.5" customHeight="1" x14ac:dyDescent="0.25">
      <c r="A7" s="90" t="s">
        <v>10</v>
      </c>
      <c r="B7" s="94">
        <v>7197.33</v>
      </c>
      <c r="C7" s="95">
        <v>29579.530000000002</v>
      </c>
      <c r="D7" s="96">
        <v>36776.86</v>
      </c>
      <c r="E7" s="94"/>
      <c r="F7" s="95"/>
      <c r="G7" s="96"/>
      <c r="H7" s="94"/>
      <c r="I7" s="96"/>
      <c r="J7" s="96"/>
    </row>
    <row r="8" spans="1:20" s="83" customFormat="1" ht="25.5" customHeight="1" x14ac:dyDescent="0.2">
      <c r="A8" s="90" t="s">
        <v>11</v>
      </c>
      <c r="B8" s="94">
        <v>7270.79</v>
      </c>
      <c r="C8" s="95">
        <v>32614.55</v>
      </c>
      <c r="D8" s="96">
        <v>39885.339999999997</v>
      </c>
      <c r="E8" s="94"/>
      <c r="F8" s="95"/>
      <c r="G8" s="96"/>
      <c r="H8" s="94"/>
      <c r="I8" s="96"/>
      <c r="J8" s="96"/>
      <c r="L8" s="147"/>
      <c r="M8" s="147"/>
      <c r="N8" s="147"/>
      <c r="O8" s="98"/>
      <c r="P8" s="98"/>
      <c r="Q8" s="98"/>
      <c r="R8" s="98"/>
      <c r="S8" s="98"/>
      <c r="T8" s="98"/>
    </row>
    <row r="9" spans="1:20" s="83" customFormat="1" ht="25.5" customHeight="1" x14ac:dyDescent="0.2">
      <c r="A9" s="90" t="s">
        <v>12</v>
      </c>
      <c r="B9" s="94">
        <v>7282.5499999999993</v>
      </c>
      <c r="C9" s="95">
        <v>29390.69</v>
      </c>
      <c r="D9" s="96">
        <v>36673.24</v>
      </c>
      <c r="E9" s="94"/>
      <c r="F9" s="95"/>
      <c r="G9" s="96"/>
      <c r="H9" s="94"/>
      <c r="I9" s="96"/>
      <c r="J9" s="96"/>
      <c r="L9" s="98"/>
      <c r="M9" s="98"/>
      <c r="N9" s="98"/>
      <c r="O9" s="98"/>
      <c r="P9" s="98"/>
      <c r="Q9" s="98"/>
      <c r="R9" s="98"/>
      <c r="S9" s="98"/>
      <c r="T9" s="98"/>
    </row>
    <row r="10" spans="1:20" s="83" customFormat="1" ht="25.5" customHeight="1" x14ac:dyDescent="0.2">
      <c r="A10" s="90" t="s">
        <v>13</v>
      </c>
      <c r="B10" s="94">
        <v>6641.5499999999993</v>
      </c>
      <c r="C10" s="95">
        <v>30190.760000000002</v>
      </c>
      <c r="D10" s="96">
        <v>36832.31</v>
      </c>
      <c r="E10" s="94"/>
      <c r="F10" s="95"/>
      <c r="G10" s="96"/>
      <c r="H10" s="94"/>
      <c r="I10" s="96"/>
      <c r="J10" s="96"/>
      <c r="L10" s="98"/>
      <c r="M10" s="98"/>
      <c r="N10" s="98"/>
      <c r="O10" s="98"/>
      <c r="P10" s="98"/>
      <c r="Q10" s="98"/>
      <c r="R10" s="98"/>
      <c r="S10" s="98"/>
      <c r="T10" s="98"/>
    </row>
    <row r="11" spans="1:20" s="83" customFormat="1" ht="25.5" customHeight="1" x14ac:dyDescent="0.2">
      <c r="A11" s="90" t="s">
        <v>14</v>
      </c>
      <c r="B11" s="94">
        <v>6614.7699999999995</v>
      </c>
      <c r="C11" s="95">
        <v>29448.17</v>
      </c>
      <c r="D11" s="96">
        <v>36062.939999999995</v>
      </c>
      <c r="E11" s="94"/>
      <c r="F11" s="95"/>
      <c r="G11" s="96"/>
      <c r="H11" s="94"/>
      <c r="I11" s="96"/>
      <c r="J11" s="96"/>
      <c r="K11" s="82"/>
      <c r="L11" s="98"/>
      <c r="M11" s="98"/>
      <c r="N11" s="98"/>
      <c r="O11" s="98"/>
      <c r="P11" s="98"/>
      <c r="Q11" s="98"/>
      <c r="R11" s="98"/>
      <c r="S11" s="98"/>
      <c r="T11" s="98"/>
    </row>
    <row r="12" spans="1:20" s="83" customFormat="1" ht="25.5" customHeight="1" x14ac:dyDescent="0.2">
      <c r="A12" s="90" t="s">
        <v>15</v>
      </c>
      <c r="B12" s="94">
        <v>6727.1799999999994</v>
      </c>
      <c r="C12" s="95">
        <v>29590.74</v>
      </c>
      <c r="D12" s="96">
        <v>36317.919999999998</v>
      </c>
      <c r="E12" s="94"/>
      <c r="F12" s="95"/>
      <c r="G12" s="96"/>
      <c r="H12" s="94"/>
      <c r="I12" s="96"/>
      <c r="J12" s="96"/>
      <c r="L12" s="99"/>
      <c r="M12" s="99"/>
      <c r="N12" s="99"/>
      <c r="O12" s="99"/>
      <c r="P12" s="99"/>
      <c r="Q12" s="99"/>
      <c r="R12" s="100"/>
      <c r="S12" s="100"/>
      <c r="T12" s="100"/>
    </row>
    <row r="13" spans="1:20" s="83" customFormat="1" ht="25.5" customHeight="1" x14ac:dyDescent="0.2">
      <c r="A13" s="90" t="s">
        <v>16</v>
      </c>
      <c r="B13" s="94">
        <v>7539.63</v>
      </c>
      <c r="C13" s="95">
        <v>34391.81</v>
      </c>
      <c r="D13" s="96">
        <v>41931.439999999995</v>
      </c>
      <c r="E13" s="94"/>
      <c r="F13" s="95"/>
      <c r="G13" s="96"/>
      <c r="H13" s="94"/>
      <c r="I13" s="96"/>
      <c r="J13" s="96"/>
      <c r="L13" s="98"/>
      <c r="M13" s="98"/>
      <c r="N13" s="98"/>
      <c r="O13" s="98"/>
      <c r="P13" s="98"/>
      <c r="Q13" s="98"/>
      <c r="R13" s="98"/>
      <c r="S13" s="98"/>
      <c r="T13" s="98"/>
    </row>
    <row r="14" spans="1:20" s="83" customFormat="1" ht="25.5" customHeight="1" x14ac:dyDescent="0.2">
      <c r="A14" s="90" t="s">
        <v>17</v>
      </c>
      <c r="B14" s="94">
        <v>6878.2</v>
      </c>
      <c r="C14" s="95">
        <v>33735.229999999996</v>
      </c>
      <c r="D14" s="96">
        <v>40613.429999999993</v>
      </c>
      <c r="E14" s="94"/>
      <c r="F14" s="95"/>
      <c r="G14" s="96"/>
      <c r="H14" s="94"/>
      <c r="I14" s="96"/>
      <c r="J14" s="96"/>
      <c r="L14" s="98"/>
      <c r="M14" s="98"/>
      <c r="N14" s="98"/>
      <c r="O14" s="98"/>
      <c r="P14" s="98"/>
      <c r="Q14" s="98"/>
      <c r="R14" s="98"/>
      <c r="S14" s="98"/>
      <c r="T14" s="98"/>
    </row>
    <row r="15" spans="1:20" s="83" customFormat="1" ht="13.5" thickBot="1" x14ac:dyDescent="0.25">
      <c r="A15" s="90" t="s">
        <v>18</v>
      </c>
      <c r="B15" s="94">
        <v>7278.5599999999995</v>
      </c>
      <c r="C15" s="95">
        <v>31165.78</v>
      </c>
      <c r="D15" s="96">
        <v>38444.339999999997</v>
      </c>
      <c r="E15" s="94"/>
      <c r="F15" s="95"/>
      <c r="G15" s="96"/>
      <c r="H15" s="94"/>
      <c r="I15" s="96"/>
      <c r="J15" s="96"/>
      <c r="L15" s="99"/>
      <c r="M15" s="99"/>
      <c r="N15" s="99"/>
      <c r="O15" s="99"/>
      <c r="P15" s="99"/>
      <c r="Q15" s="99"/>
      <c r="R15" s="101"/>
      <c r="S15" s="101"/>
      <c r="T15" s="101"/>
    </row>
    <row r="16" spans="1:20" s="83" customFormat="1" ht="13.5" thickBot="1" x14ac:dyDescent="0.25">
      <c r="A16" s="102" t="s">
        <v>41</v>
      </c>
      <c r="B16" s="103">
        <v>18669.86</v>
      </c>
      <c r="C16" s="103">
        <v>84707.43</v>
      </c>
      <c r="D16" s="103">
        <v>103377.29</v>
      </c>
      <c r="E16" s="103">
        <v>19702.199999999997</v>
      </c>
      <c r="F16" s="103">
        <v>94398.33</v>
      </c>
      <c r="G16" s="103">
        <v>114100.53</v>
      </c>
      <c r="H16" s="103">
        <v>5.529446926757875</v>
      </c>
      <c r="I16" s="103">
        <v>11.440436807019182</v>
      </c>
      <c r="J16" s="104">
        <v>10.372916527411391</v>
      </c>
      <c r="L16" s="98"/>
      <c r="M16" s="98"/>
      <c r="N16" s="98"/>
      <c r="O16" s="98"/>
      <c r="P16" s="98"/>
      <c r="Q16" s="98"/>
      <c r="R16" s="98"/>
      <c r="S16" s="98"/>
      <c r="T16" s="98"/>
    </row>
    <row r="17" spans="1:20" s="83" customFormat="1" ht="13.5" thickBot="1" x14ac:dyDescent="0.25">
      <c r="A17" s="102" t="s">
        <v>4</v>
      </c>
      <c r="B17" s="103">
        <v>82100.42</v>
      </c>
      <c r="C17" s="103">
        <v>364814.68999999994</v>
      </c>
      <c r="D17" s="103">
        <v>446915.11</v>
      </c>
      <c r="E17" s="103"/>
      <c r="F17" s="103"/>
      <c r="G17" s="103"/>
      <c r="H17" s="103"/>
      <c r="I17" s="103"/>
      <c r="J17" s="104"/>
      <c r="L17" s="98"/>
      <c r="M17" s="98"/>
      <c r="N17" s="98"/>
      <c r="O17" s="98"/>
      <c r="P17" s="98"/>
      <c r="Q17" s="98"/>
      <c r="R17" s="98"/>
      <c r="S17" s="98"/>
      <c r="T17" s="98"/>
    </row>
    <row r="18" spans="1:20" s="105" customFormat="1" ht="25.5" hidden="1" customHeight="1" thickBot="1" x14ac:dyDescent="0.3">
      <c r="A18" s="102" t="s">
        <v>4</v>
      </c>
      <c r="B18" s="103">
        <f>SUM(B4:B15)</f>
        <v>82100.42</v>
      </c>
      <c r="C18" s="103">
        <f>SUM(C4:C15)</f>
        <v>364814.68999999994</v>
      </c>
      <c r="D18" s="103">
        <f>SUM(D4:D15)</f>
        <v>446915.11</v>
      </c>
      <c r="E18" s="103"/>
      <c r="F18" s="103"/>
      <c r="G18" s="103"/>
      <c r="H18" s="103"/>
      <c r="I18" s="103"/>
      <c r="J18" s="104"/>
    </row>
    <row r="19" spans="1:20" x14ac:dyDescent="0.2">
      <c r="B19" s="106"/>
      <c r="C19" s="107"/>
    </row>
    <row r="21" spans="1:20" x14ac:dyDescent="0.2">
      <c r="A21" s="108"/>
      <c r="J21" s="109"/>
    </row>
  </sheetData>
  <mergeCells count="6">
    <mergeCell ref="L8:N8"/>
    <mergeCell ref="A1:J1"/>
    <mergeCell ref="L1:M1"/>
    <mergeCell ref="B2:D2"/>
    <mergeCell ref="E2:G2"/>
    <mergeCell ref="H2:J2"/>
  </mergeCells>
  <printOptions horizontalCentered="1"/>
  <pageMargins left="0.78740157480314965" right="0.78740157480314965" top="1.97" bottom="0.98425196850393704" header="0" footer="0"/>
  <pageSetup paperSize="119" scale="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36"/>
  <sheetViews>
    <sheetView zoomScaleNormal="100" workbookViewId="0">
      <selection activeCell="K32" sqref="K32"/>
    </sheetView>
  </sheetViews>
  <sheetFormatPr baseColWidth="10" defaultColWidth="11.42578125" defaultRowHeight="12.75" x14ac:dyDescent="0.2"/>
  <cols>
    <col min="1" max="1" width="12.85546875" style="16" customWidth="1"/>
    <col min="2" max="3" width="12.42578125" style="16" customWidth="1"/>
    <col min="4" max="4" width="15.42578125" style="16" customWidth="1"/>
    <col min="5" max="5" width="11.42578125" style="16"/>
    <col min="6" max="9" width="16.28515625" style="16" customWidth="1"/>
    <col min="10" max="16384" width="11.42578125" style="16"/>
  </cols>
  <sheetData>
    <row r="1" spans="1:9" ht="25.5" customHeight="1" thickBot="1" x14ac:dyDescent="0.25">
      <c r="A1" s="148" t="s">
        <v>70</v>
      </c>
      <c r="B1" s="149"/>
      <c r="C1" s="149"/>
      <c r="D1" s="150"/>
    </row>
    <row r="2" spans="1:9" ht="25.5" customHeight="1" x14ac:dyDescent="0.2">
      <c r="A2" s="110"/>
      <c r="B2" s="151">
        <v>2016</v>
      </c>
      <c r="C2" s="149"/>
      <c r="D2" s="150"/>
    </row>
    <row r="3" spans="1:9" ht="25.5" customHeight="1" thickBot="1" x14ac:dyDescent="0.25">
      <c r="A3" s="111"/>
      <c r="B3" s="112" t="s">
        <v>71</v>
      </c>
      <c r="C3" s="113" t="s">
        <v>72</v>
      </c>
      <c r="D3" s="114" t="s">
        <v>40</v>
      </c>
    </row>
    <row r="4" spans="1:9" s="109" customFormat="1" ht="25.5" customHeight="1" x14ac:dyDescent="0.2">
      <c r="A4" s="115" t="s">
        <v>66</v>
      </c>
      <c r="B4" s="116">
        <v>30091.68</v>
      </c>
      <c r="C4" s="117">
        <v>5588.65</v>
      </c>
      <c r="D4" s="118">
        <v>35680.33</v>
      </c>
      <c r="F4" s="119"/>
    </row>
    <row r="5" spans="1:9" ht="25.5" customHeight="1" x14ac:dyDescent="0.2">
      <c r="A5" s="115" t="s">
        <v>65</v>
      </c>
      <c r="B5" s="120">
        <v>34802.01</v>
      </c>
      <c r="C5" s="121">
        <v>4932.1099999999997</v>
      </c>
      <c r="D5" s="122">
        <v>39734.120000000003</v>
      </c>
    </row>
    <row r="6" spans="1:9" ht="25.5" customHeight="1" x14ac:dyDescent="0.2">
      <c r="A6" s="115" t="s">
        <v>64</v>
      </c>
      <c r="B6" s="120">
        <v>33257.43</v>
      </c>
      <c r="C6" s="121">
        <v>5428.65</v>
      </c>
      <c r="D6" s="122">
        <v>38686.080000000002</v>
      </c>
    </row>
    <row r="7" spans="1:9" ht="25.5" customHeight="1" x14ac:dyDescent="0.2">
      <c r="A7" s="115" t="s">
        <v>63</v>
      </c>
      <c r="B7" s="120"/>
      <c r="C7" s="121"/>
      <c r="D7" s="122">
        <v>0</v>
      </c>
    </row>
    <row r="8" spans="1:9" ht="25.5" customHeight="1" x14ac:dyDescent="0.2">
      <c r="A8" s="115" t="s">
        <v>62</v>
      </c>
      <c r="B8" s="120"/>
      <c r="C8" s="121"/>
      <c r="D8" s="122">
        <v>0</v>
      </c>
      <c r="F8" s="109"/>
    </row>
    <row r="9" spans="1:9" ht="25.5" customHeight="1" x14ac:dyDescent="0.2">
      <c r="A9" s="115" t="s">
        <v>61</v>
      </c>
      <c r="B9" s="120"/>
      <c r="C9" s="121"/>
      <c r="D9" s="122">
        <v>0</v>
      </c>
    </row>
    <row r="10" spans="1:9" ht="25.5" customHeight="1" x14ac:dyDescent="0.2">
      <c r="A10" s="115" t="s">
        <v>55</v>
      </c>
      <c r="B10" s="120"/>
      <c r="C10" s="121"/>
      <c r="D10" s="122">
        <v>0</v>
      </c>
    </row>
    <row r="11" spans="1:9" ht="25.5" customHeight="1" x14ac:dyDescent="0.2">
      <c r="A11" s="115" t="s">
        <v>60</v>
      </c>
      <c r="B11" s="120"/>
      <c r="C11" s="121"/>
      <c r="D11" s="122">
        <v>0</v>
      </c>
    </row>
    <row r="12" spans="1:9" ht="25.5" customHeight="1" x14ac:dyDescent="0.2">
      <c r="A12" s="115" t="s">
        <v>59</v>
      </c>
      <c r="B12" s="120"/>
      <c r="C12" s="121"/>
      <c r="D12" s="122">
        <v>0</v>
      </c>
      <c r="I12" s="123"/>
    </row>
    <row r="13" spans="1:9" ht="25.5" customHeight="1" x14ac:dyDescent="0.2">
      <c r="A13" s="115" t="s">
        <v>58</v>
      </c>
      <c r="B13" s="120"/>
      <c r="C13" s="121"/>
      <c r="D13" s="122">
        <v>0</v>
      </c>
      <c r="I13" s="123"/>
    </row>
    <row r="14" spans="1:9" ht="25.5" customHeight="1" x14ac:dyDescent="0.2">
      <c r="A14" s="115" t="s">
        <v>57</v>
      </c>
      <c r="B14" s="120"/>
      <c r="C14" s="121"/>
      <c r="D14" s="122">
        <v>0</v>
      </c>
      <c r="I14" s="123"/>
    </row>
    <row r="15" spans="1:9" ht="25.5" customHeight="1" thickBot="1" x14ac:dyDescent="0.25">
      <c r="A15" s="115" t="s">
        <v>56</v>
      </c>
      <c r="B15" s="120"/>
      <c r="C15" s="121"/>
      <c r="D15" s="122">
        <v>0</v>
      </c>
    </row>
    <row r="16" spans="1:9" ht="25.5" customHeight="1" thickBot="1" x14ac:dyDescent="0.25">
      <c r="A16" s="124" t="s">
        <v>4</v>
      </c>
      <c r="B16" s="125">
        <v>98151.12</v>
      </c>
      <c r="C16" s="125">
        <v>15949.409999999998</v>
      </c>
      <c r="D16" s="126">
        <v>114100.53000000001</v>
      </c>
    </row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</sheetData>
  <mergeCells count="2">
    <mergeCell ref="A1:D1"/>
    <mergeCell ref="B2:D2"/>
  </mergeCells>
  <printOptions horizontalCentered="1"/>
  <pageMargins left="0.78740157480314965" right="0.78740157480314965" top="1.97" bottom="0.98425196850393704" header="0" footer="0"/>
  <pageSetup paperSize="11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Pasajeros</vt:lpstr>
      <vt:lpstr>pasajeros lleg y sal</vt:lpstr>
      <vt:lpstr>pasajeros por terminal</vt:lpstr>
      <vt:lpstr>Operaciones</vt:lpstr>
      <vt:lpstr>Operaciones Comerciales</vt:lpstr>
      <vt:lpstr>opx x origen y tipo</vt:lpstr>
      <vt:lpstr>Carga</vt:lpstr>
      <vt:lpstr>Carga por Terminal</vt:lpstr>
      <vt:lpstr>'Operaciones Comerciales'!Área_de_impresión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Sabelia Niembro Rodriguez</dc:creator>
  <cp:lastModifiedBy>Fernando Moran Gonzalez</cp:lastModifiedBy>
  <dcterms:created xsi:type="dcterms:W3CDTF">2016-05-02T22:36:50Z</dcterms:created>
  <dcterms:modified xsi:type="dcterms:W3CDTF">2016-05-02T22:57:41Z</dcterms:modified>
</cp:coreProperties>
</file>