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75" windowWidth="18915" windowHeight="11820" activeTab="0"/>
  </bookViews>
  <sheets>
    <sheet name="PAX" sheetId="1" r:id="rId1"/>
    <sheet name="PAX LLEG Y SAL" sheetId="2" r:id="rId2"/>
    <sheet name="PAX X TERMINAL" sheetId="9" r:id="rId3"/>
    <sheet name="OPX" sheetId="4" r:id="rId4"/>
    <sheet name="OPX COMERCIALES" sheetId="5" r:id="rId5"/>
    <sheet name="OPX X ORIGEN Y TIPO" sheetId="6" r:id="rId6"/>
    <sheet name="CARGA" sheetId="7" r:id="rId7"/>
    <sheet name="CARGA X TERMINAL" sheetId="8" r:id="rId8"/>
  </sheets>
  <externalReferences>
    <externalReference r:id="rId11"/>
    <externalReference r:id="rId12"/>
  </externalReferences>
  <definedNames>
    <definedName name="_xlnm.Print_Area" localSheetId="4">'OPX COMERCIALES'!$A$2:$O$18</definedName>
  </definedNames>
  <calcPr calcId="145621"/>
</workbook>
</file>

<file path=xl/sharedStrings.xml><?xml version="1.0" encoding="utf-8"?>
<sst xmlns="http://schemas.openxmlformats.org/spreadsheetml/2006/main" count="280" uniqueCount="70">
  <si>
    <t>VAR. %</t>
  </si>
  <si>
    <t>NAL</t>
  </si>
  <si>
    <t>INT</t>
  </si>
  <si>
    <t>Total</t>
  </si>
  <si>
    <t>Nacional</t>
  </si>
  <si>
    <t>Internacional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</si>
  <si>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</si>
  <si>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</si>
  <si>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</si>
  <si>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</si>
  <si>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</si>
  <si>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</si>
  <si>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</si>
  <si>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</si>
  <si>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</si>
  <si>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</si>
  <si>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</si>
  <si>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</si>
  <si>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Pasajeros Comerciales</t>
  </si>
  <si>
    <t>Variación Porcentual</t>
  </si>
  <si>
    <t>Internancional</t>
  </si>
  <si>
    <t>llegadas</t>
  </si>
  <si>
    <t>salidas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</si>
  <si>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</si>
  <si>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</si>
  <si>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</si>
  <si>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</si>
  <si>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</si>
  <si>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</si>
  <si>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</si>
  <si>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</si>
  <si>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</si>
  <si>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</si>
  <si>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</si>
  <si>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</si>
  <si>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Terminal 1</t>
  </si>
  <si>
    <t>Terminal 2</t>
  </si>
  <si>
    <t>Totales</t>
  </si>
  <si>
    <t>TOTAL</t>
  </si>
  <si>
    <t xml:space="preserve">O P E R A C I O N E S </t>
  </si>
  <si>
    <t>Llegadas</t>
  </si>
  <si>
    <t>Salidas</t>
  </si>
  <si>
    <t>NACIONAL</t>
  </si>
  <si>
    <t>INTERNACIONAL</t>
  </si>
  <si>
    <t>Comercial (Pax)</t>
  </si>
  <si>
    <t>Comercial</t>
  </si>
  <si>
    <t>Aviación</t>
  </si>
  <si>
    <t>Pax</t>
  </si>
  <si>
    <t>Carga</t>
  </si>
  <si>
    <t>General</t>
  </si>
  <si>
    <t>Nac.</t>
  </si>
  <si>
    <t>Int.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</si>
  <si>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</si>
  <si>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</si>
  <si>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</si>
  <si>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</si>
  <si>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</si>
  <si>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</si>
  <si>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</si>
  <si>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</si>
  <si>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</si>
  <si>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</si>
  <si>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</si>
  <si>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</si>
  <si>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CARGA EN TONELADAS</t>
  </si>
  <si>
    <t xml:space="preserve">NAC </t>
  </si>
  <si>
    <t>INTER</t>
  </si>
  <si>
    <t xml:space="preserve">CARGA EN TONELADAS </t>
  </si>
  <si>
    <t>T1</t>
  </si>
  <si>
    <t>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</si>
</sst>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#,##0.0"/>
    <numFmt numFmtId="165" formatCode="&quot;$&quot;#,##0"/>
    <numFmt numFmtId="166" formatCode="0.0"/>
    <numFmt numFmtId="167" formatCode="_-* #,##0.0_-;\-* #,##0.0_-;_-* &quot;-&quot;??_-;_-@_-"/>
    <numFmt numFmtId="168" formatCode="_-* #,##0_-;\-* #,##0_-;_-* &quot;-&quot;??_-;_-@_-"/>
    <numFmt numFmtId="169" formatCode="_-[$€-2]* #,##0.00_-;\-[$€-2]* #,##0.00_-;_-[$€-2]* &quot;-&quot;??_-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8"/>
      <color indexed="8"/>
      <name val="Arial"/>
      <family val="2"/>
    </font>
    <font>
      <b/>
      <sz val="14"/>
      <color theme="0"/>
      <name val="Calibri"/>
      <family val="2"/>
      <scheme val="minor"/>
    </font>
    <font>
      <sz val="1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rgb="FF006100"/>
      <name val="Arial"/>
      <family val="2"/>
    </font>
    <font>
      <sz val="10"/>
      <color indexed="8"/>
      <name val="MS Sans Serif"/>
      <family val="2"/>
    </font>
    <font>
      <b/>
      <i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theme="0"/>
      <name val="Arial"/>
      <family val="2"/>
    </font>
    <font>
      <b/>
      <i/>
      <sz val="8"/>
      <name val="Arial"/>
      <family val="2"/>
    </font>
    <font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EDF6F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9EFF7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indexed="64"/>
      </patternFill>
    </fill>
    <fill>
      <patternFill patternType="gray0625">
        <fgColor indexed="46"/>
        <bgColor theme="6" tint="0.5999900102615356"/>
      </patternFill>
    </fill>
    <fill>
      <patternFill patternType="solid">
        <fgColor indexed="9"/>
        <bgColor indexed="64"/>
      </patternFill>
    </fill>
    <fill>
      <patternFill patternType="gray0625">
        <fgColor indexed="24"/>
        <bgColor theme="6" tint="0.5999900102615356"/>
      </patternFill>
    </fill>
    <fill>
      <patternFill patternType="solid">
        <fgColor theme="6" tint="0.5999900102615356"/>
        <bgColor indexed="64"/>
      </patternFill>
    </fill>
  </fills>
  <borders count="18">
    <border>
      <left/>
      <right/>
      <top/>
      <bottom/>
      <diagonal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thin"/>
      <bottom style="double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</borders>
  <cellStyleXfs count="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0" borderId="0">
      <alignment/>
      <protection/>
    </xf>
    <xf numFmtId="0" fontId="3" fillId="0" borderId="0">
      <alignment vertical="top"/>
      <protection/>
    </xf>
    <xf numFmtId="16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7" borderId="0" applyNumberFormat="0" applyBorder="0" applyAlignment="0" applyProtection="0"/>
    <xf numFmtId="0" fontId="0" fillId="6" borderId="0" applyNumberFormat="0" applyBorder="0" applyAlignment="0" applyProtection="0"/>
    <xf numFmtId="0" fontId="12" fillId="8" borderId="0" applyNumberFormat="0" applyBorder="0" applyAlignment="0" applyProtection="0"/>
    <xf numFmtId="0" fontId="13" fillId="0" borderId="0">
      <alignment/>
      <protection/>
    </xf>
    <xf numFmtId="0" fontId="3" fillId="0" borderId="0">
      <alignment vertical="top"/>
      <protection/>
    </xf>
    <xf numFmtId="0" fontId="8" fillId="0" borderId="0">
      <alignment/>
      <protection/>
    </xf>
    <xf numFmtId="0" fontId="1" fillId="0" borderId="0">
      <alignment/>
      <protection/>
    </xf>
    <xf numFmtId="0" fontId="3" fillId="0" borderId="0">
      <alignment vertical="top"/>
      <protection/>
    </xf>
  </cellStyleXfs>
  <cellXfs count="156">
    <xf numFmtId="0" fontId="0" fillId="0" borderId="0" xfId="0"/>
    <xf numFmtId="0" fontId="2" fillId="9" borderId="0" xfId="21" applyFill="1" applyBorder="1" applyAlignment="1">
      <alignment/>
    </xf>
    <xf numFmtId="0" fontId="1" fillId="0" borderId="0" xfId="26">
      <alignment/>
      <protection/>
    </xf>
    <xf numFmtId="0" fontId="0" fillId="10" borderId="0" xfId="22" applyFill="1" applyBorder="1" applyAlignment="1">
      <alignment horizontal="left"/>
    </xf>
    <xf numFmtId="3" fontId="0" fillId="10" borderId="0" xfId="22" applyNumberFormat="1" applyFill="1" applyBorder="1" applyAlignment="1">
      <alignment/>
    </xf>
    <xf numFmtId="164" fontId="0" fillId="10" borderId="0" xfId="22" applyNumberFormat="1" applyFill="1" applyBorder="1" applyAlignment="1">
      <alignment/>
    </xf>
    <xf numFmtId="165" fontId="1" fillId="0" borderId="0" xfId="26" applyNumberFormat="1">
      <alignment/>
      <protection/>
    </xf>
    <xf numFmtId="166" fontId="2" fillId="9" borderId="0" xfId="21" applyNumberFormat="1" applyFill="1" applyBorder="1" applyAlignment="1">
      <alignment/>
    </xf>
    <xf numFmtId="3" fontId="1" fillId="0" borderId="0" xfId="26" applyNumberFormat="1">
      <alignment/>
      <protection/>
    </xf>
    <xf numFmtId="1" fontId="1" fillId="0" borderId="0" xfId="26" applyNumberFormat="1">
      <alignment/>
      <protection/>
    </xf>
    <xf numFmtId="164" fontId="1" fillId="0" borderId="0" xfId="26" applyNumberFormat="1">
      <alignment/>
      <protection/>
    </xf>
    <xf numFmtId="167" fontId="1" fillId="0" borderId="0" xfId="20" applyNumberFormat="1" applyFont="1"/>
    <xf numFmtId="168" fontId="1" fillId="0" borderId="0" xfId="20" applyNumberFormat="1" applyFont="1"/>
    <xf numFmtId="1" fontId="1" fillId="0" borderId="0" xfId="26" applyNumberFormat="1" applyFont="1">
      <alignment/>
      <protection/>
    </xf>
    <xf numFmtId="0" fontId="1" fillId="0" borderId="0" xfId="26" applyFont="1">
      <alignment/>
      <protection/>
    </xf>
    <xf numFmtId="168" fontId="1" fillId="0" borderId="0" xfId="26" applyNumberFormat="1">
      <alignment/>
      <protection/>
    </xf>
    <xf numFmtId="0" fontId="3" fillId="0" borderId="0" xfId="27" applyAlignment="1">
      <alignment vertical="top"/>
      <protection/>
    </xf>
    <xf numFmtId="0" fontId="2" fillId="2" borderId="0" xfId="21" applyBorder="1" applyAlignment="1">
      <alignment/>
    </xf>
    <xf numFmtId="0" fontId="2" fillId="2" borderId="0" xfId="21" applyBorder="1" applyAlignment="1">
      <alignment horizontal="right"/>
    </xf>
    <xf numFmtId="0" fontId="2" fillId="2" borderId="0" xfId="21" applyBorder="1" applyAlignment="1">
      <alignment horizontal="center"/>
    </xf>
    <xf numFmtId="0" fontId="0" fillId="11" borderId="0" xfId="22" applyFill="1" applyBorder="1" applyAlignment="1">
      <alignment horizontal="left"/>
    </xf>
    <xf numFmtId="3" fontId="5" fillId="11" borderId="0" xfId="22" applyNumberFormat="1" applyFont="1" applyFill="1" applyAlignment="1">
      <alignment horizontal="right"/>
    </xf>
    <xf numFmtId="3" fontId="5" fillId="11" borderId="0" xfId="22" applyNumberFormat="1" applyFont="1" applyFill="1" applyBorder="1" applyAlignment="1">
      <alignment horizontal="right"/>
    </xf>
    <xf numFmtId="3" fontId="5" fillId="12" borderId="0" xfId="22" applyNumberFormat="1" applyFont="1" applyFill="1" applyAlignment="1">
      <alignment horizontal="right"/>
    </xf>
    <xf numFmtId="4" fontId="5" fillId="11" borderId="0" xfId="22" applyNumberFormat="1" applyFont="1" applyFill="1" applyAlignment="1">
      <alignment horizontal="right"/>
    </xf>
    <xf numFmtId="4" fontId="5" fillId="11" borderId="0" xfId="22" applyNumberFormat="1" applyFont="1" applyFill="1" applyBorder="1" applyAlignment="1">
      <alignment horizontal="right"/>
    </xf>
    <xf numFmtId="3" fontId="0" fillId="11" borderId="0" xfId="22" applyNumberFormat="1" applyFill="1"/>
    <xf numFmtId="3" fontId="0" fillId="11" borderId="0" xfId="22" applyNumberFormat="1" applyFill="1" applyBorder="1" applyAlignment="1">
      <alignment/>
    </xf>
    <xf numFmtId="3" fontId="5" fillId="12" borderId="0" xfId="22" applyNumberFormat="1" applyFont="1" applyFill="1" applyBorder="1" applyAlignment="1">
      <alignment horizontal="right"/>
    </xf>
    <xf numFmtId="3" fontId="2" fillId="2" borderId="0" xfId="21" applyNumberFormat="1" applyBorder="1" applyAlignment="1">
      <alignment/>
    </xf>
    <xf numFmtId="4" fontId="2" fillId="2" borderId="0" xfId="21" applyNumberFormat="1" applyBorder="1" applyAlignment="1">
      <alignment/>
    </xf>
    <xf numFmtId="3" fontId="3" fillId="0" borderId="0" xfId="27" applyNumberFormat="1" applyAlignment="1">
      <alignment vertical="top"/>
      <protection/>
    </xf>
    <xf numFmtId="0" fontId="2" fillId="2" borderId="1" xfId="21" applyBorder="1" applyAlignment="1">
      <alignment vertical="top"/>
    </xf>
    <xf numFmtId="0" fontId="2" fillId="2" borderId="2" xfId="21" applyBorder="1" applyAlignment="1">
      <alignment vertical="top"/>
    </xf>
    <xf numFmtId="0" fontId="2" fillId="2" borderId="3" xfId="21" applyBorder="1" applyAlignment="1">
      <alignment horizontal="right" vertical="top"/>
    </xf>
    <xf numFmtId="0" fontId="2" fillId="2" borderId="4" xfId="21" applyBorder="1" applyAlignment="1">
      <alignment horizontal="right" vertical="top"/>
    </xf>
    <xf numFmtId="0" fontId="0" fillId="11" borderId="2" xfId="22" applyFont="1" applyFill="1" applyBorder="1" applyAlignment="1">
      <alignment vertical="top"/>
    </xf>
    <xf numFmtId="3" fontId="0" fillId="11" borderId="2" xfId="23" applyNumberFormat="1" applyFont="1" applyFill="1" applyBorder="1" applyAlignment="1">
      <alignment vertical="top"/>
    </xf>
    <xf numFmtId="3" fontId="0" fillId="11" borderId="0" xfId="23" applyNumberFormat="1" applyFont="1" applyFill="1" applyBorder="1" applyAlignment="1">
      <alignment vertical="top"/>
    </xf>
    <xf numFmtId="3" fontId="0" fillId="11" borderId="5" xfId="23" applyNumberFormat="1" applyFont="1" applyFill="1" applyBorder="1" applyAlignment="1">
      <alignment vertical="top"/>
    </xf>
    <xf numFmtId="0" fontId="2" fillId="2" borderId="6" xfId="21" applyBorder="1" applyAlignment="1">
      <alignment vertical="top"/>
    </xf>
    <xf numFmtId="3" fontId="2" fillId="2" borderId="7" xfId="21" applyNumberFormat="1" applyBorder="1" applyAlignment="1">
      <alignment vertical="top"/>
    </xf>
    <xf numFmtId="3" fontId="2" fillId="2" borderId="8" xfId="21" applyNumberFormat="1" applyBorder="1" applyAlignment="1">
      <alignment vertical="top"/>
    </xf>
    <xf numFmtId="3" fontId="2" fillId="2" borderId="9" xfId="21" applyNumberFormat="1" applyBorder="1" applyAlignment="1">
      <alignment vertical="top"/>
    </xf>
    <xf numFmtId="0" fontId="0" fillId="0" borderId="0" xfId="0" applyAlignment="1">
      <alignment vertical="top"/>
    </xf>
    <xf numFmtId="3" fontId="0" fillId="0" borderId="0" xfId="0" applyNumberFormat="1"/>
    <xf numFmtId="3" fontId="0" fillId="11" borderId="1" xfId="23" applyNumberFormat="1" applyFont="1" applyFill="1" applyBorder="1" applyAlignment="1">
      <alignment vertical="top"/>
    </xf>
    <xf numFmtId="3" fontId="0" fillId="11" borderId="10" xfId="23" applyNumberFormat="1" applyFont="1" applyFill="1" applyBorder="1" applyAlignment="1">
      <alignment vertical="top"/>
    </xf>
    <xf numFmtId="0" fontId="2" fillId="2" borderId="7" xfId="21" applyBorder="1" applyAlignment="1">
      <alignment vertical="top"/>
    </xf>
    <xf numFmtId="0" fontId="2" fillId="5" borderId="0" xfId="24" applyBorder="1" applyAlignment="1">
      <alignment/>
    </xf>
    <xf numFmtId="0" fontId="1" fillId="0" borderId="0" xfId="32">
      <alignment/>
      <protection/>
    </xf>
    <xf numFmtId="0" fontId="2" fillId="5" borderId="0" xfId="24" applyBorder="1" applyAlignment="1">
      <alignment horizontal="center"/>
    </xf>
    <xf numFmtId="0" fontId="0" fillId="11" borderId="0" xfId="25" applyFont="1" applyFill="1" applyBorder="1" applyAlignment="1">
      <alignment horizontal="left"/>
    </xf>
    <xf numFmtId="3" fontId="0" fillId="11" borderId="0" xfId="25" applyNumberFormat="1" applyFont="1" applyFill="1" applyBorder="1" applyAlignment="1">
      <alignment/>
    </xf>
    <xf numFmtId="166" fontId="0" fillId="11" borderId="0" xfId="25" applyNumberFormat="1" applyFont="1" applyFill="1" applyBorder="1" applyAlignment="1">
      <alignment/>
    </xf>
    <xf numFmtId="3" fontId="0" fillId="11" borderId="0" xfId="25" applyNumberFormat="1" applyFont="1" applyFill="1"/>
    <xf numFmtId="3" fontId="1" fillId="0" borderId="0" xfId="32" applyNumberFormat="1">
      <alignment/>
      <protection/>
    </xf>
    <xf numFmtId="2" fontId="1" fillId="0" borderId="0" xfId="32" applyNumberFormat="1">
      <alignment/>
      <protection/>
    </xf>
    <xf numFmtId="3" fontId="0" fillId="11" borderId="0" xfId="25" applyNumberFormat="1" applyFont="1" applyFill="1" applyAlignment="1">
      <alignment horizontal="right"/>
    </xf>
    <xf numFmtId="1" fontId="1" fillId="0" borderId="0" xfId="32" applyNumberFormat="1">
      <alignment/>
      <protection/>
    </xf>
    <xf numFmtId="3" fontId="2" fillId="5" borderId="0" xfId="24" applyNumberFormat="1" applyBorder="1" applyAlignment="1">
      <alignment horizontal="right"/>
    </xf>
    <xf numFmtId="166" fontId="2" fillId="5" borderId="0" xfId="24" applyNumberFormat="1" applyBorder="1" applyAlignment="1">
      <alignment/>
    </xf>
    <xf numFmtId="0" fontId="1" fillId="11" borderId="0" xfId="32" applyFill="1">
      <alignment/>
      <protection/>
    </xf>
    <xf numFmtId="3" fontId="2" fillId="5" borderId="0" xfId="24" applyNumberFormat="1" applyBorder="1" applyAlignment="1">
      <alignment/>
    </xf>
    <xf numFmtId="0" fontId="1" fillId="0" borderId="0" xfId="32" applyFont="1">
      <alignment/>
      <protection/>
    </xf>
    <xf numFmtId="0" fontId="1" fillId="0" borderId="0" xfId="32" applyAlignment="1">
      <alignment horizontal="center"/>
      <protection/>
    </xf>
    <xf numFmtId="3" fontId="1" fillId="0" borderId="0" xfId="33" applyNumberFormat="1">
      <alignment/>
      <protection/>
    </xf>
    <xf numFmtId="0" fontId="1" fillId="0" borderId="0" xfId="33">
      <alignment/>
      <protection/>
    </xf>
    <xf numFmtId="3" fontId="0" fillId="11" borderId="0" xfId="25" applyNumberFormat="1" applyFont="1" applyFill="1" applyBorder="1" applyAlignment="1">
      <alignment horizontal="right"/>
    </xf>
    <xf numFmtId="3" fontId="9" fillId="0" borderId="0" xfId="32" applyNumberFormat="1" applyFont="1" applyBorder="1">
      <alignment/>
      <protection/>
    </xf>
    <xf numFmtId="1" fontId="1" fillId="0" borderId="0" xfId="33" applyNumberFormat="1">
      <alignment/>
      <protection/>
    </xf>
    <xf numFmtId="2" fontId="1" fillId="0" borderId="0" xfId="33" applyNumberFormat="1">
      <alignment/>
      <protection/>
    </xf>
    <xf numFmtId="166" fontId="1" fillId="0" borderId="0" xfId="33" applyNumberFormat="1">
      <alignment/>
      <protection/>
    </xf>
    <xf numFmtId="164" fontId="2" fillId="5" borderId="0" xfId="24" applyNumberFormat="1" applyBorder="1" applyAlignment="1">
      <alignment/>
    </xf>
    <xf numFmtId="0" fontId="1" fillId="0" borderId="0" xfId="32" applyAlignment="1">
      <alignment vertical="center"/>
      <protection/>
    </xf>
    <xf numFmtId="0" fontId="10" fillId="0" borderId="0" xfId="32" applyFont="1" applyFill="1" applyBorder="1" applyAlignment="1">
      <alignment horizontal="left"/>
      <protection/>
    </xf>
    <xf numFmtId="3" fontId="3" fillId="0" borderId="0" xfId="32" applyNumberFormat="1" applyFont="1" applyFill="1" applyBorder="1" applyAlignment="1">
      <alignment/>
      <protection/>
    </xf>
    <xf numFmtId="0" fontId="1" fillId="0" borderId="0" xfId="32" applyFill="1">
      <alignment/>
      <protection/>
    </xf>
    <xf numFmtId="0" fontId="1" fillId="0" borderId="0" xfId="40" applyFont="1" applyAlignment="1">
      <alignment vertical="center"/>
      <protection/>
    </xf>
    <xf numFmtId="0" fontId="1" fillId="0" borderId="0" xfId="40" applyAlignment="1">
      <alignment vertical="center"/>
      <protection/>
    </xf>
    <xf numFmtId="0" fontId="15" fillId="13" borderId="11" xfId="39" applyFont="1" applyFill="1" applyBorder="1" applyAlignment="1">
      <alignment vertical="center"/>
      <protection/>
    </xf>
    <xf numFmtId="0" fontId="1" fillId="0" borderId="0" xfId="40" applyFont="1" applyAlignment="1">
      <alignment horizontal="center" vertical="center"/>
      <protection/>
    </xf>
    <xf numFmtId="0" fontId="15" fillId="13" borderId="12" xfId="39" applyFont="1" applyFill="1" applyBorder="1" applyAlignment="1">
      <alignment vertical="center"/>
      <protection/>
    </xf>
    <xf numFmtId="0" fontId="14" fillId="13" borderId="3" xfId="39" applyFont="1" applyFill="1" applyBorder="1" applyAlignment="1">
      <alignment horizontal="center" vertical="center"/>
      <protection/>
    </xf>
    <xf numFmtId="0" fontId="14" fillId="13" borderId="4" xfId="39" applyFont="1" applyFill="1" applyBorder="1" applyAlignment="1">
      <alignment horizontal="center" vertical="center"/>
      <protection/>
    </xf>
    <xf numFmtId="0" fontId="14" fillId="13" borderId="13" xfId="39" applyFont="1" applyFill="1" applyBorder="1" applyAlignment="1">
      <alignment horizontal="center" vertical="center"/>
      <protection/>
    </xf>
    <xf numFmtId="4" fontId="1" fillId="0" borderId="0" xfId="40" applyNumberFormat="1" applyAlignment="1">
      <alignment vertical="center"/>
      <protection/>
    </xf>
    <xf numFmtId="0" fontId="3" fillId="0" borderId="0" xfId="41" applyAlignment="1">
      <alignment/>
      <protection/>
    </xf>
    <xf numFmtId="1" fontId="3" fillId="0" borderId="0" xfId="41" applyNumberFormat="1" applyAlignment="1">
      <alignment/>
      <protection/>
    </xf>
    <xf numFmtId="2" fontId="3" fillId="0" borderId="0" xfId="41" applyNumberFormat="1" applyAlignment="1">
      <alignment/>
      <protection/>
    </xf>
    <xf numFmtId="166" fontId="3" fillId="0" borderId="0" xfId="41" applyNumberFormat="1" applyAlignment="1">
      <alignment/>
      <protection/>
    </xf>
    <xf numFmtId="0" fontId="18" fillId="14" borderId="14" xfId="39" applyFont="1" applyFill="1" applyBorder="1" applyAlignment="1">
      <alignment horizontal="left" vertical="center"/>
      <protection/>
    </xf>
    <xf numFmtId="4" fontId="15" fillId="14" borderId="15" xfId="39" applyNumberFormat="1" applyFont="1" applyFill="1" applyBorder="1" applyAlignment="1">
      <alignment vertical="center"/>
      <protection/>
    </xf>
    <xf numFmtId="4" fontId="15" fillId="14" borderId="16" xfId="39" applyNumberFormat="1" applyFont="1" applyFill="1" applyBorder="1" applyAlignment="1">
      <alignment vertical="center"/>
      <protection/>
    </xf>
    <xf numFmtId="0" fontId="1" fillId="0" borderId="0" xfId="39" applyFont="1" applyAlignment="1">
      <alignment vertical="center"/>
      <protection/>
    </xf>
    <xf numFmtId="0" fontId="1" fillId="0" borderId="0" xfId="40">
      <alignment/>
      <protection/>
    </xf>
    <xf numFmtId="0" fontId="1" fillId="0" borderId="0" xfId="40" applyFill="1" applyBorder="1">
      <alignment/>
      <protection/>
    </xf>
    <xf numFmtId="4" fontId="1" fillId="0" borderId="0" xfId="40" applyNumberFormat="1">
      <alignment/>
      <protection/>
    </xf>
    <xf numFmtId="0" fontId="20" fillId="15" borderId="11" xfId="39" applyFont="1" applyFill="1" applyBorder="1" applyAlignment="1">
      <alignment/>
      <protection/>
    </xf>
    <xf numFmtId="0" fontId="20" fillId="15" borderId="12" xfId="39" applyFont="1" applyFill="1" applyBorder="1" applyAlignment="1">
      <alignment/>
      <protection/>
    </xf>
    <xf numFmtId="0" fontId="19" fillId="15" borderId="2" xfId="39" applyFont="1" applyFill="1" applyBorder="1" applyAlignment="1">
      <alignment horizontal="center"/>
      <protection/>
    </xf>
    <xf numFmtId="0" fontId="19" fillId="15" borderId="0" xfId="39" applyFont="1" applyFill="1" applyBorder="1" applyAlignment="1">
      <alignment horizontal="center"/>
      <protection/>
    </xf>
    <xf numFmtId="0" fontId="19" fillId="15" borderId="5" xfId="39" applyFont="1" applyFill="1" applyBorder="1" applyAlignment="1">
      <alignment horizontal="center"/>
      <protection/>
    </xf>
    <xf numFmtId="3" fontId="1" fillId="0" borderId="0" xfId="40" applyNumberFormat="1">
      <alignment/>
      <protection/>
    </xf>
    <xf numFmtId="14" fontId="1" fillId="0" borderId="0" xfId="40" applyNumberFormat="1">
      <alignment/>
      <protection/>
    </xf>
    <xf numFmtId="0" fontId="2" fillId="9" borderId="0" xfId="21" applyFill="1" applyBorder="1" applyAlignment="1">
      <alignment horizontal="center"/>
    </xf>
    <xf numFmtId="0" fontId="2" fillId="2" borderId="0" xfId="21" applyBorder="1" applyAlignment="1">
      <alignment horizontal="center"/>
    </xf>
    <xf numFmtId="3" fontId="0" fillId="10" borderId="0" xfId="22" applyNumberFormat="1" applyFill="1" applyBorder="1"/>
    <xf numFmtId="3" fontId="2" fillId="9" borderId="0" xfId="21" applyNumberFormat="1" applyFill="1" applyBorder="1" applyAlignment="1">
      <alignment/>
    </xf>
    <xf numFmtId="164" fontId="2" fillId="5" borderId="0" xfId="24" applyNumberFormat="1" applyBorder="1" applyAlignment="1">
      <alignment horizontal="right"/>
    </xf>
    <xf numFmtId="0" fontId="16" fillId="16" borderId="11" xfId="0" applyFont="1" applyFill="1" applyBorder="1" applyAlignment="1">
      <alignment horizontal="center" vertical="center"/>
    </xf>
    <xf numFmtId="4" fontId="17" fillId="16" borderId="1" xfId="0" applyNumberFormat="1" applyFont="1" applyFill="1" applyBorder="1" applyAlignment="1">
      <alignment vertical="center"/>
    </xf>
    <xf numFmtId="4" fontId="17" fillId="16" borderId="10" xfId="0" applyNumberFormat="1" applyFont="1" applyFill="1" applyBorder="1" applyAlignment="1">
      <alignment vertical="center"/>
    </xf>
    <xf numFmtId="4" fontId="17" fillId="16" borderId="17" xfId="0" applyNumberFormat="1" applyFont="1" applyFill="1" applyBorder="1" applyAlignment="1">
      <alignment vertical="center"/>
    </xf>
    <xf numFmtId="4" fontId="17" fillId="16" borderId="2" xfId="0" applyNumberFormat="1" applyFont="1" applyFill="1" applyBorder="1" applyAlignment="1">
      <alignment vertical="center"/>
    </xf>
    <xf numFmtId="4" fontId="17" fillId="16" borderId="5" xfId="0" applyNumberFormat="1" applyFont="1" applyFill="1" applyBorder="1" applyAlignment="1">
      <alignment vertical="center"/>
    </xf>
    <xf numFmtId="4" fontId="17" fillId="16" borderId="0" xfId="0" applyNumberFormat="1" applyFont="1" applyFill="1" applyBorder="1" applyAlignment="1">
      <alignment vertical="center"/>
    </xf>
    <xf numFmtId="0" fontId="18" fillId="14" borderId="14" xfId="0" applyFont="1" applyFill="1" applyBorder="1" applyAlignment="1">
      <alignment horizontal="left" vertical="center"/>
    </xf>
    <xf numFmtId="4" fontId="15" fillId="14" borderId="15" xfId="0" applyNumberFormat="1" applyFont="1" applyFill="1" applyBorder="1" applyAlignment="1">
      <alignment vertical="center"/>
    </xf>
    <xf numFmtId="4" fontId="15" fillId="14" borderId="16" xfId="0" applyNumberFormat="1" applyFont="1" applyFill="1" applyBorder="1" applyAlignment="1">
      <alignment vertical="center"/>
    </xf>
    <xf numFmtId="0" fontId="16" fillId="16" borderId="2" xfId="0" applyFont="1" applyFill="1" applyBorder="1" applyAlignment="1">
      <alignment horizontal="center" vertical="center"/>
    </xf>
    <xf numFmtId="164" fontId="17" fillId="16" borderId="1" xfId="0" applyNumberFormat="1" applyFont="1" applyFill="1" applyBorder="1" applyAlignment="1">
      <alignment vertical="center"/>
    </xf>
    <xf numFmtId="164" fontId="17" fillId="16" borderId="10" xfId="0" applyNumberFormat="1" applyFont="1" applyFill="1" applyBorder="1" applyAlignment="1">
      <alignment vertical="center"/>
    </xf>
    <xf numFmtId="164" fontId="17" fillId="16" borderId="17" xfId="0" applyNumberFormat="1" applyFont="1" applyFill="1" applyBorder="1" applyAlignment="1">
      <alignment vertical="center"/>
    </xf>
    <xf numFmtId="164" fontId="17" fillId="16" borderId="2" xfId="0" applyNumberFormat="1" applyFont="1" applyFill="1" applyBorder="1" applyAlignment="1">
      <alignment vertical="center"/>
    </xf>
    <xf numFmtId="164" fontId="17" fillId="16" borderId="0" xfId="0" applyNumberFormat="1" applyFont="1" applyFill="1" applyBorder="1" applyAlignment="1">
      <alignment vertical="center"/>
    </xf>
    <xf numFmtId="164" fontId="17" fillId="16" borderId="5" xfId="0" applyNumberFormat="1" applyFont="1" applyFill="1" applyBorder="1" applyAlignment="1">
      <alignment vertical="center"/>
    </xf>
    <xf numFmtId="0" fontId="1" fillId="17" borderId="14" xfId="0" applyFont="1" applyFill="1" applyBorder="1" applyAlignment="1">
      <alignment horizontal="center" vertical="center"/>
    </xf>
    <xf numFmtId="164" fontId="17" fillId="17" borderId="15" xfId="0" applyNumberFormat="1" applyFont="1" applyFill="1" applyBorder="1" applyAlignment="1">
      <alignment horizontal="right" vertical="center"/>
    </xf>
    <xf numFmtId="164" fontId="17" fillId="17" borderId="16" xfId="0" applyNumberFormat="1" applyFont="1" applyFill="1" applyBorder="1" applyAlignment="1">
      <alignment horizontal="right" vertical="center"/>
    </xf>
    <xf numFmtId="0" fontId="2" fillId="9" borderId="0" xfId="21" applyFill="1" applyBorder="1" applyAlignment="1">
      <alignment horizontal="center"/>
    </xf>
    <xf numFmtId="0" fontId="2" fillId="2" borderId="0" xfId="21" applyBorder="1" applyAlignment="1">
      <alignment horizontal="center"/>
    </xf>
    <xf numFmtId="0" fontId="2" fillId="2" borderId="0" xfId="21" applyBorder="1" applyAlignment="1">
      <alignment horizontal="center" vertical="center"/>
    </xf>
    <xf numFmtId="0" fontId="4" fillId="0" borderId="0" xfId="27" applyFont="1" applyFill="1" applyAlignment="1">
      <alignment horizontal="center" vertical="center"/>
      <protection/>
    </xf>
    <xf numFmtId="0" fontId="2" fillId="2" borderId="10" xfId="21" applyBorder="1" applyAlignment="1">
      <alignment horizontal="center" vertical="center"/>
    </xf>
    <xf numFmtId="0" fontId="2" fillId="2" borderId="17" xfId="21" applyBorder="1" applyAlignment="1">
      <alignment horizontal="center" vertical="center"/>
    </xf>
    <xf numFmtId="0" fontId="2" fillId="2" borderId="13" xfId="21" applyBorder="1" applyAlignment="1">
      <alignment horizontal="center" vertical="center"/>
    </xf>
    <xf numFmtId="0" fontId="6" fillId="0" borderId="4" xfId="0" applyFont="1" applyBorder="1" applyAlignment="1">
      <alignment horizontal="center" vertical="top"/>
    </xf>
    <xf numFmtId="0" fontId="7" fillId="2" borderId="14" xfId="21" applyFont="1" applyBorder="1" applyAlignment="1">
      <alignment horizontal="center" vertical="top"/>
    </xf>
    <xf numFmtId="0" fontId="7" fillId="2" borderId="15" xfId="21" applyFont="1" applyBorder="1" applyAlignment="1">
      <alignment horizontal="center" vertical="top"/>
    </xf>
    <xf numFmtId="0" fontId="7" fillId="2" borderId="16" xfId="21" applyFont="1" applyBorder="1" applyAlignment="1">
      <alignment horizontal="center" vertical="top"/>
    </xf>
    <xf numFmtId="0" fontId="2" fillId="2" borderId="1" xfId="21" applyBorder="1" applyAlignment="1">
      <alignment horizontal="center" vertical="center"/>
    </xf>
    <xf numFmtId="0" fontId="2" fillId="5" borderId="0" xfId="24" applyBorder="1" applyAlignment="1">
      <alignment horizontal="center"/>
    </xf>
    <xf numFmtId="0" fontId="9" fillId="0" borderId="0" xfId="32" applyFont="1" applyBorder="1" applyAlignment="1">
      <alignment horizontal="center"/>
      <protection/>
    </xf>
    <xf numFmtId="0" fontId="1" fillId="0" borderId="0" xfId="33" applyAlignment="1">
      <alignment horizontal="center"/>
      <protection/>
    </xf>
    <xf numFmtId="0" fontId="3" fillId="0" borderId="0" xfId="41" applyAlignment="1">
      <alignment horizontal="center"/>
      <protection/>
    </xf>
    <xf numFmtId="0" fontId="14" fillId="14" borderId="2" xfId="39" applyFont="1" applyFill="1" applyBorder="1" applyAlignment="1">
      <alignment horizontal="center" vertical="center"/>
      <protection/>
    </xf>
    <xf numFmtId="0" fontId="14" fillId="14" borderId="0" xfId="39" applyFont="1" applyFill="1" applyBorder="1" applyAlignment="1">
      <alignment horizontal="center" vertical="center"/>
      <protection/>
    </xf>
    <xf numFmtId="0" fontId="1" fillId="0" borderId="0" xfId="40" applyFont="1" applyAlignment="1">
      <alignment horizontal="center" vertical="center"/>
      <protection/>
    </xf>
    <xf numFmtId="0" fontId="14" fillId="13" borderId="1" xfId="39" applyFont="1" applyFill="1" applyBorder="1" applyAlignment="1">
      <alignment horizontal="center" vertical="center"/>
      <protection/>
    </xf>
    <xf numFmtId="0" fontId="14" fillId="13" borderId="10" xfId="39" applyFont="1" applyFill="1" applyBorder="1" applyAlignment="1">
      <alignment horizontal="center" vertical="center"/>
      <protection/>
    </xf>
    <xf numFmtId="0" fontId="14" fillId="13" borderId="17" xfId="39" applyFont="1" applyFill="1" applyBorder="1" applyAlignment="1">
      <alignment horizontal="center" vertical="center"/>
      <protection/>
    </xf>
    <xf numFmtId="0" fontId="19" fillId="17" borderId="1" xfId="39" applyFont="1" applyFill="1" applyBorder="1" applyAlignment="1">
      <alignment horizontal="center"/>
      <protection/>
    </xf>
    <xf numFmtId="0" fontId="8" fillId="18" borderId="10" xfId="39" applyFill="1" applyBorder="1">
      <alignment/>
      <protection/>
    </xf>
    <xf numFmtId="0" fontId="8" fillId="18" borderId="17" xfId="39" applyFill="1" applyBorder="1">
      <alignment/>
      <protection/>
    </xf>
    <xf numFmtId="0" fontId="19" fillId="15" borderId="1" xfId="39" applyFont="1" applyFill="1" applyBorder="1" applyAlignment="1">
      <alignment horizontal="center"/>
      <protection/>
    </xf>
  </cellXfs>
  <cellStyles count="2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Énfasis1" xfId="21"/>
    <cellStyle name="20% - Énfasis1" xfId="22"/>
    <cellStyle name="40% - Énfasis1" xfId="23"/>
    <cellStyle name="Énfasis3" xfId="24"/>
    <cellStyle name="20% - Énfasis3" xfId="25"/>
    <cellStyle name="Normal 3" xfId="26"/>
    <cellStyle name="Normal 5" xfId="27"/>
    <cellStyle name="Euro" xfId="28"/>
    <cellStyle name="Normal 2" xfId="29"/>
    <cellStyle name="Normal 2 2" xfId="30"/>
    <cellStyle name="Normal 4" xfId="31"/>
    <cellStyle name="Normal 6" xfId="32"/>
    <cellStyle name="Normal 3 2" xfId="33"/>
    <cellStyle name="20% - Énfasis3 2" xfId="34"/>
    <cellStyle name="20% - Énfasis3 3" xfId="35"/>
    <cellStyle name="Buena 2" xfId="36"/>
    <cellStyle name="Normal 2 3" xfId="37"/>
    <cellStyle name="Normal 7" xfId="38"/>
    <cellStyle name="Normal 8" xfId="39"/>
    <cellStyle name="Normal_Libro4" xfId="40"/>
    <cellStyle name="Normal 3 3" xfId="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2.png" /><Relationship Id="rId3" Type="http://schemas.openxmlformats.org/officeDocument/2006/relationships/image" Target="../media/image1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Relationship Id="rId3" Type="http://schemas.openxmlformats.org/officeDocument/2006/relationships/image" Target="../media/image10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20</xdr:row>
      <xdr:rowOff>85725</xdr:rowOff>
    </xdr:from>
    <xdr:to>
      <xdr:col>5</xdr:col>
      <xdr:colOff>57150</xdr:colOff>
      <xdr:row>38</xdr:row>
      <xdr:rowOff>28575</xdr:rowOff>
    </xdr:to>
    <xdr:pic>
      <xdr:nvPicPr>
        <xdr:cNvPr id="4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105275"/>
          <a:ext cx="4152900" cy="2857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419100</xdr:colOff>
      <xdr:row>20</xdr:row>
      <xdr:rowOff>152400</xdr:rowOff>
    </xdr:from>
    <xdr:to>
      <xdr:col>11</xdr:col>
      <xdr:colOff>542925</xdr:colOff>
      <xdr:row>37</xdr:row>
      <xdr:rowOff>28575</xdr:rowOff>
    </xdr:to>
    <xdr:pic>
      <xdr:nvPicPr>
        <xdr:cNvPr id="15" name="1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95825" y="4171950"/>
          <a:ext cx="4514850" cy="26289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133350</xdr:colOff>
      <xdr:row>39</xdr:row>
      <xdr:rowOff>28575</xdr:rowOff>
    </xdr:from>
    <xdr:to>
      <xdr:col>8</xdr:col>
      <xdr:colOff>476250</xdr:colOff>
      <xdr:row>55</xdr:row>
      <xdr:rowOff>19050</xdr:rowOff>
    </xdr:to>
    <xdr:pic>
      <xdr:nvPicPr>
        <xdr:cNvPr id="17" name="16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57475" y="7153275"/>
          <a:ext cx="4410075" cy="26098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18</xdr:row>
      <xdr:rowOff>152400</xdr:rowOff>
    </xdr:from>
    <xdr:to>
      <xdr:col>12</xdr:col>
      <xdr:colOff>600075</xdr:colOff>
      <xdr:row>33</xdr:row>
      <xdr:rowOff>114300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3781425"/>
          <a:ext cx="4400550" cy="2838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</xdr:col>
      <xdr:colOff>485775</xdr:colOff>
      <xdr:row>22</xdr:row>
      <xdr:rowOff>171450</xdr:rowOff>
    </xdr:from>
    <xdr:to>
      <xdr:col>18</xdr:col>
      <xdr:colOff>200025</xdr:colOff>
      <xdr:row>37</xdr:row>
      <xdr:rowOff>114300</xdr:rowOff>
    </xdr:to>
    <xdr:pic>
      <xdr:nvPicPr>
        <xdr:cNvPr id="4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9775" y="4562475"/>
          <a:ext cx="4286250" cy="2819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85725</xdr:colOff>
      <xdr:row>37</xdr:row>
      <xdr:rowOff>142875</xdr:rowOff>
    </xdr:from>
    <xdr:to>
      <xdr:col>12</xdr:col>
      <xdr:colOff>390525</xdr:colOff>
      <xdr:row>52</xdr:row>
      <xdr:rowOff>47625</xdr:rowOff>
    </xdr:to>
    <xdr:pic>
      <xdr:nvPicPr>
        <xdr:cNvPr id="9" name="8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19725" y="7410450"/>
          <a:ext cx="4114800" cy="27717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18</xdr:row>
      <xdr:rowOff>19050</xdr:rowOff>
    </xdr:from>
    <xdr:to>
      <xdr:col>8</xdr:col>
      <xdr:colOff>57150</xdr:colOff>
      <xdr:row>36</xdr:row>
      <xdr:rowOff>114300</xdr:rowOff>
    </xdr:to>
    <xdr:pic>
      <xdr:nvPicPr>
        <xdr:cNvPr id="4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48050"/>
          <a:ext cx="5162550" cy="3038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190500</xdr:colOff>
      <xdr:row>26</xdr:row>
      <xdr:rowOff>123825</xdr:rowOff>
    </xdr:from>
    <xdr:to>
      <xdr:col>16</xdr:col>
      <xdr:colOff>209550</xdr:colOff>
      <xdr:row>45</xdr:row>
      <xdr:rowOff>57150</xdr:rowOff>
    </xdr:to>
    <xdr:pic>
      <xdr:nvPicPr>
        <xdr:cNvPr id="12" name="1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4876800"/>
          <a:ext cx="5114925" cy="3038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36</xdr:row>
      <xdr:rowOff>76200</xdr:rowOff>
    </xdr:from>
    <xdr:to>
      <xdr:col>8</xdr:col>
      <xdr:colOff>57150</xdr:colOff>
      <xdr:row>55</xdr:row>
      <xdr:rowOff>9525</xdr:rowOff>
    </xdr:to>
    <xdr:pic>
      <xdr:nvPicPr>
        <xdr:cNvPr id="13" name="12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48425"/>
          <a:ext cx="5162550" cy="30670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323850</xdr:colOff>
      <xdr:row>19</xdr:row>
      <xdr:rowOff>66675</xdr:rowOff>
    </xdr:from>
    <xdr:to>
      <xdr:col>9</xdr:col>
      <xdr:colOff>171450</xdr:colOff>
      <xdr:row>39</xdr:row>
      <xdr:rowOff>38100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5362575"/>
          <a:ext cx="5676900" cy="32099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323850</xdr:colOff>
      <xdr:row>42</xdr:row>
      <xdr:rowOff>66675</xdr:rowOff>
    </xdr:from>
    <xdr:to>
      <xdr:col>9</xdr:col>
      <xdr:colOff>352425</xdr:colOff>
      <xdr:row>62</xdr:row>
      <xdr:rowOff>104775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" y="9172575"/>
          <a:ext cx="5857875" cy="3305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4</xdr:row>
      <xdr:rowOff>0</xdr:rowOff>
    </xdr:from>
    <xdr:to>
      <xdr:col>9</xdr:col>
      <xdr:colOff>228600</xdr:colOff>
      <xdr:row>12</xdr:row>
      <xdr:rowOff>142875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1295400"/>
          <a:ext cx="4572000" cy="2733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10</xdr:col>
      <xdr:colOff>152400</xdr:colOff>
      <xdr:row>30</xdr:row>
      <xdr:rowOff>38100</xdr:rowOff>
    </xdr:to>
    <xdr:pic>
      <xdr:nvPicPr>
        <xdr:cNvPr id="4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14600" y="5753100"/>
          <a:ext cx="7048500" cy="33909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ISCO%20%20E\d\compartir\AICM%20EN%20CIFRAS%202012\PASAJEROS\2015\pasajeros%20201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ISCO%20%20E\d\compartir\AICM%20EN%20CIFRAS%202012\CARGA\CARGA%202015\ACUMULADO%20CARGA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X 2015"/>
      <sheetName val="pasajeros lleg y sal"/>
      <sheetName val="pax x terminal var%"/>
      <sheetName val="pax prom diario"/>
      <sheetName val="Hoja1"/>
      <sheetName val="nombre comerciales aerolineas"/>
      <sheetName val="PAX CONEXION"/>
      <sheetName val="Hoja2"/>
      <sheetName val="Hoja4"/>
    </sheetNames>
    <sheetDataSet>
      <sheetData sheetId="0">
        <row r="1">
          <cell r="B1">
            <v>2014</v>
          </cell>
        </row>
      </sheetData>
      <sheetData sheetId="1">
        <row r="6">
          <cell r="G6">
            <v>971575</v>
          </cell>
          <cell r="H6">
            <v>921748</v>
          </cell>
          <cell r="I6">
            <v>502674</v>
          </cell>
          <cell r="J6">
            <v>497803</v>
          </cell>
        </row>
      </sheetData>
      <sheetData sheetId="2">
        <row r="2">
          <cell r="B2" t="str">
            <v>Terminal 1</v>
          </cell>
        </row>
        <row r="5">
          <cell r="L5">
            <v>971575</v>
          </cell>
          <cell r="M5">
            <v>921748</v>
          </cell>
          <cell r="N5">
            <v>502674</v>
          </cell>
          <cell r="O5">
            <v>497803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umulado 2014"/>
      <sheetName val="por terminal"/>
      <sheetName val="terminal 1"/>
      <sheetName val="terminal 2"/>
      <sheetName val="01 al 10 sept preliminar"/>
      <sheetName val="AEROUNION"/>
    </sheetNames>
    <sheetDataSet>
      <sheetData sheetId="0">
        <row r="2">
          <cell r="B2">
            <v>2014</v>
          </cell>
        </row>
      </sheetData>
      <sheetData sheetId="1">
        <row r="3">
          <cell r="B3" t="str">
            <v>T1</v>
          </cell>
        </row>
      </sheetData>
      <sheetData sheetId="2">
        <row r="4">
          <cell r="B4">
            <v>4576.86</v>
          </cell>
          <cell r="C4">
            <v>21978.34</v>
          </cell>
          <cell r="D4">
            <v>26555.2</v>
          </cell>
        </row>
        <row r="5">
          <cell r="B5">
            <v>4146.73</v>
          </cell>
          <cell r="C5">
            <v>22951.05</v>
          </cell>
          <cell r="D5">
            <v>27097.78</v>
          </cell>
        </row>
        <row r="6">
          <cell r="B6">
            <v>4880.63</v>
          </cell>
          <cell r="C6">
            <v>25734.5</v>
          </cell>
          <cell r="D6">
            <v>30615.13</v>
          </cell>
        </row>
        <row r="7">
          <cell r="B7">
            <v>5282.4</v>
          </cell>
          <cell r="C7">
            <v>24048.99</v>
          </cell>
          <cell r="D7">
            <v>29331.39</v>
          </cell>
        </row>
        <row r="8">
          <cell r="B8">
            <v>4991.09</v>
          </cell>
          <cell r="C8">
            <v>26766.53</v>
          </cell>
          <cell r="D8">
            <v>31757.62</v>
          </cell>
        </row>
        <row r="9">
          <cell r="B9">
            <v>5165.12</v>
          </cell>
          <cell r="C9">
            <v>24203.07</v>
          </cell>
          <cell r="D9">
            <v>29368.19</v>
          </cell>
        </row>
        <row r="10">
          <cell r="B10">
            <v>4981.9</v>
          </cell>
          <cell r="C10">
            <v>25789.95</v>
          </cell>
          <cell r="D10">
            <v>30771.85</v>
          </cell>
        </row>
        <row r="11">
          <cell r="B11">
            <v>5046.24</v>
          </cell>
          <cell r="C11">
            <v>25344.1</v>
          </cell>
          <cell r="D11">
            <v>30390.339999999997</v>
          </cell>
        </row>
        <row r="12">
          <cell r="B12">
            <v>4943.44</v>
          </cell>
          <cell r="C12">
            <v>25074.08</v>
          </cell>
          <cell r="D12">
            <v>30017.52</v>
          </cell>
        </row>
        <row r="13">
          <cell r="B13">
            <v>5606.71</v>
          </cell>
          <cell r="C13">
            <v>29109.71</v>
          </cell>
          <cell r="D13">
            <v>34716.42</v>
          </cell>
        </row>
        <row r="14">
          <cell r="B14">
            <v>5082.71</v>
          </cell>
          <cell r="C14">
            <v>28109.82</v>
          </cell>
          <cell r="D14">
            <v>33192.53</v>
          </cell>
        </row>
        <row r="15">
          <cell r="B15">
            <v>5478.96</v>
          </cell>
          <cell r="C15">
            <v>26104.32</v>
          </cell>
          <cell r="D15">
            <v>31583.28</v>
          </cell>
        </row>
      </sheetData>
      <sheetData sheetId="3">
        <row r="4">
          <cell r="B4">
            <v>1507.64</v>
          </cell>
          <cell r="C4">
            <v>3927.75</v>
          </cell>
          <cell r="D4">
            <v>5435.39</v>
          </cell>
        </row>
        <row r="5">
          <cell r="B5">
            <v>1530.09</v>
          </cell>
          <cell r="C5">
            <v>4439.25</v>
          </cell>
          <cell r="D5">
            <v>5969.34</v>
          </cell>
        </row>
        <row r="6">
          <cell r="B6">
            <v>2027.91</v>
          </cell>
          <cell r="C6">
            <v>5676.54</v>
          </cell>
          <cell r="D6">
            <v>7704.45</v>
          </cell>
        </row>
        <row r="7">
          <cell r="B7">
            <v>1914.93</v>
          </cell>
          <cell r="C7">
            <v>5530.54</v>
          </cell>
          <cell r="D7">
            <v>7445.47</v>
          </cell>
        </row>
        <row r="8">
          <cell r="B8">
            <v>2279.7</v>
          </cell>
          <cell r="C8">
            <v>5848.02</v>
          </cell>
          <cell r="D8">
            <v>8127.72</v>
          </cell>
        </row>
        <row r="9">
          <cell r="B9">
            <v>2117.43</v>
          </cell>
          <cell r="C9">
            <v>5187.62</v>
          </cell>
          <cell r="D9">
            <v>7305.049999999999</v>
          </cell>
        </row>
        <row r="10">
          <cell r="B10">
            <v>1659.65</v>
          </cell>
          <cell r="C10">
            <v>4400.81</v>
          </cell>
          <cell r="D10">
            <v>6060.460000000001</v>
          </cell>
        </row>
        <row r="11">
          <cell r="B11">
            <v>1568.53</v>
          </cell>
          <cell r="C11">
            <v>4104.07</v>
          </cell>
          <cell r="D11">
            <v>5672.599999999999</v>
          </cell>
        </row>
        <row r="12">
          <cell r="B12">
            <v>1783.74</v>
          </cell>
          <cell r="C12">
            <v>4516.66</v>
          </cell>
          <cell r="D12">
            <v>6300.4</v>
          </cell>
        </row>
        <row r="13">
          <cell r="B13">
            <v>1932.92</v>
          </cell>
          <cell r="C13">
            <v>5282.1</v>
          </cell>
          <cell r="D13">
            <v>7215.02</v>
          </cell>
        </row>
        <row r="14">
          <cell r="B14">
            <v>1795.49</v>
          </cell>
          <cell r="C14">
            <v>5625.41</v>
          </cell>
          <cell r="D14">
            <v>7420.9</v>
          </cell>
        </row>
        <row r="15">
          <cell r="B15">
            <v>1799.6</v>
          </cell>
          <cell r="C15">
            <v>5061.46</v>
          </cell>
          <cell r="D15">
            <v>6861.0599999999995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tabSelected="1" workbookViewId="0" topLeftCell="A1">
      <selection activeCell="E1" sqref="E1:G1"/>
    </sheetView>
  </sheetViews>
  <sheetFormatPr defaultColWidth="11.421875" defaultRowHeight="15"/>
  <cols>
    <col min="1" max="1" width="13.8515625" style="2" customWidth="1"/>
    <col min="2" max="2" width="12.7109375" style="2" bestFit="1" customWidth="1"/>
    <col min="3" max="4" width="11.28125" style="2" customWidth="1"/>
    <col min="5" max="5" width="15.00390625" style="2" bestFit="1" customWidth="1"/>
    <col min="6" max="6" width="13.28125" style="2" bestFit="1" customWidth="1"/>
    <col min="7" max="7" width="11.28125" style="2" customWidth="1"/>
    <col min="8" max="8" width="10.140625" style="2" bestFit="1" customWidth="1"/>
    <col min="9" max="9" width="10.140625" style="2" customWidth="1"/>
    <col min="10" max="10" width="8.140625" style="2" customWidth="1"/>
    <col min="11" max="11" width="12.8515625" style="2" bestFit="1" customWidth="1"/>
    <col min="12" max="13" width="11.421875" style="2" customWidth="1"/>
    <col min="14" max="14" width="21.140625" style="2" customWidth="1"/>
    <col min="15" max="256" width="11.421875" style="2" customWidth="1"/>
    <col min="257" max="257" width="13.8515625" style="2" customWidth="1"/>
    <col min="258" max="258" width="12.28125" style="2" bestFit="1" customWidth="1"/>
    <col min="259" max="260" width="11.28125" style="2" customWidth="1"/>
    <col min="261" max="261" width="15.00390625" style="2" bestFit="1" customWidth="1"/>
    <col min="262" max="262" width="13.28125" style="2" bestFit="1" customWidth="1"/>
    <col min="263" max="263" width="15.28125" style="2" bestFit="1" customWidth="1"/>
    <col min="264" max="264" width="9.00390625" style="2" bestFit="1" customWidth="1"/>
    <col min="265" max="265" width="10.140625" style="2" customWidth="1"/>
    <col min="266" max="266" width="8.140625" style="2" customWidth="1"/>
    <col min="267" max="512" width="11.421875" style="2" customWidth="1"/>
    <col min="513" max="513" width="13.8515625" style="2" customWidth="1"/>
    <col min="514" max="514" width="12.28125" style="2" bestFit="1" customWidth="1"/>
    <col min="515" max="516" width="11.28125" style="2" customWidth="1"/>
    <col min="517" max="517" width="15.00390625" style="2" bestFit="1" customWidth="1"/>
    <col min="518" max="518" width="13.28125" style="2" bestFit="1" customWidth="1"/>
    <col min="519" max="519" width="15.28125" style="2" bestFit="1" customWidth="1"/>
    <col min="520" max="520" width="9.00390625" style="2" bestFit="1" customWidth="1"/>
    <col min="521" max="521" width="10.140625" style="2" customWidth="1"/>
    <col min="522" max="522" width="8.140625" style="2" customWidth="1"/>
    <col min="523" max="768" width="11.421875" style="2" customWidth="1"/>
    <col min="769" max="769" width="13.8515625" style="2" customWidth="1"/>
    <col min="770" max="770" width="12.28125" style="2" bestFit="1" customWidth="1"/>
    <col min="771" max="772" width="11.28125" style="2" customWidth="1"/>
    <col min="773" max="773" width="15.00390625" style="2" bestFit="1" customWidth="1"/>
    <col min="774" max="774" width="13.28125" style="2" bestFit="1" customWidth="1"/>
    <col min="775" max="775" width="15.28125" style="2" bestFit="1" customWidth="1"/>
    <col min="776" max="776" width="9.00390625" style="2" bestFit="1" customWidth="1"/>
    <col min="777" max="777" width="10.140625" style="2" customWidth="1"/>
    <col min="778" max="778" width="8.140625" style="2" customWidth="1"/>
    <col min="779" max="1024" width="11.421875" style="2" customWidth="1"/>
    <col min="1025" max="1025" width="13.8515625" style="2" customWidth="1"/>
    <col min="1026" max="1026" width="12.28125" style="2" bestFit="1" customWidth="1"/>
    <col min="1027" max="1028" width="11.28125" style="2" customWidth="1"/>
    <col min="1029" max="1029" width="15.00390625" style="2" bestFit="1" customWidth="1"/>
    <col min="1030" max="1030" width="13.28125" style="2" bestFit="1" customWidth="1"/>
    <col min="1031" max="1031" width="15.28125" style="2" bestFit="1" customWidth="1"/>
    <col min="1032" max="1032" width="9.00390625" style="2" bestFit="1" customWidth="1"/>
    <col min="1033" max="1033" width="10.140625" style="2" customWidth="1"/>
    <col min="1034" max="1034" width="8.140625" style="2" customWidth="1"/>
    <col min="1035" max="1280" width="11.421875" style="2" customWidth="1"/>
    <col min="1281" max="1281" width="13.8515625" style="2" customWidth="1"/>
    <col min="1282" max="1282" width="12.28125" style="2" bestFit="1" customWidth="1"/>
    <col min="1283" max="1284" width="11.28125" style="2" customWidth="1"/>
    <col min="1285" max="1285" width="15.00390625" style="2" bestFit="1" customWidth="1"/>
    <col min="1286" max="1286" width="13.28125" style="2" bestFit="1" customWidth="1"/>
    <col min="1287" max="1287" width="15.28125" style="2" bestFit="1" customWidth="1"/>
    <col min="1288" max="1288" width="9.00390625" style="2" bestFit="1" customWidth="1"/>
    <col min="1289" max="1289" width="10.140625" style="2" customWidth="1"/>
    <col min="1290" max="1290" width="8.140625" style="2" customWidth="1"/>
    <col min="1291" max="1536" width="11.421875" style="2" customWidth="1"/>
    <col min="1537" max="1537" width="13.8515625" style="2" customWidth="1"/>
    <col min="1538" max="1538" width="12.28125" style="2" bestFit="1" customWidth="1"/>
    <col min="1539" max="1540" width="11.28125" style="2" customWidth="1"/>
    <col min="1541" max="1541" width="15.00390625" style="2" bestFit="1" customWidth="1"/>
    <col min="1542" max="1542" width="13.28125" style="2" bestFit="1" customWidth="1"/>
    <col min="1543" max="1543" width="15.28125" style="2" bestFit="1" customWidth="1"/>
    <col min="1544" max="1544" width="9.00390625" style="2" bestFit="1" customWidth="1"/>
    <col min="1545" max="1545" width="10.140625" style="2" customWidth="1"/>
    <col min="1546" max="1546" width="8.140625" style="2" customWidth="1"/>
    <col min="1547" max="1792" width="11.421875" style="2" customWidth="1"/>
    <col min="1793" max="1793" width="13.8515625" style="2" customWidth="1"/>
    <col min="1794" max="1794" width="12.28125" style="2" bestFit="1" customWidth="1"/>
    <col min="1795" max="1796" width="11.28125" style="2" customWidth="1"/>
    <col min="1797" max="1797" width="15.00390625" style="2" bestFit="1" customWidth="1"/>
    <col min="1798" max="1798" width="13.28125" style="2" bestFit="1" customWidth="1"/>
    <col min="1799" max="1799" width="15.28125" style="2" bestFit="1" customWidth="1"/>
    <col min="1800" max="1800" width="9.00390625" style="2" bestFit="1" customWidth="1"/>
    <col min="1801" max="1801" width="10.140625" style="2" customWidth="1"/>
    <col min="1802" max="1802" width="8.140625" style="2" customWidth="1"/>
    <col min="1803" max="2048" width="11.421875" style="2" customWidth="1"/>
    <col min="2049" max="2049" width="13.8515625" style="2" customWidth="1"/>
    <col min="2050" max="2050" width="12.28125" style="2" bestFit="1" customWidth="1"/>
    <col min="2051" max="2052" width="11.28125" style="2" customWidth="1"/>
    <col min="2053" max="2053" width="15.00390625" style="2" bestFit="1" customWidth="1"/>
    <col min="2054" max="2054" width="13.28125" style="2" bestFit="1" customWidth="1"/>
    <col min="2055" max="2055" width="15.28125" style="2" bestFit="1" customWidth="1"/>
    <col min="2056" max="2056" width="9.00390625" style="2" bestFit="1" customWidth="1"/>
    <col min="2057" max="2057" width="10.140625" style="2" customWidth="1"/>
    <col min="2058" max="2058" width="8.140625" style="2" customWidth="1"/>
    <col min="2059" max="2304" width="11.421875" style="2" customWidth="1"/>
    <col min="2305" max="2305" width="13.8515625" style="2" customWidth="1"/>
    <col min="2306" max="2306" width="12.28125" style="2" bestFit="1" customWidth="1"/>
    <col min="2307" max="2308" width="11.28125" style="2" customWidth="1"/>
    <col min="2309" max="2309" width="15.00390625" style="2" bestFit="1" customWidth="1"/>
    <col min="2310" max="2310" width="13.28125" style="2" bestFit="1" customWidth="1"/>
    <col min="2311" max="2311" width="15.28125" style="2" bestFit="1" customWidth="1"/>
    <col min="2312" max="2312" width="9.00390625" style="2" bestFit="1" customWidth="1"/>
    <col min="2313" max="2313" width="10.140625" style="2" customWidth="1"/>
    <col min="2314" max="2314" width="8.140625" style="2" customWidth="1"/>
    <col min="2315" max="2560" width="11.421875" style="2" customWidth="1"/>
    <col min="2561" max="2561" width="13.8515625" style="2" customWidth="1"/>
    <col min="2562" max="2562" width="12.28125" style="2" bestFit="1" customWidth="1"/>
    <col min="2563" max="2564" width="11.28125" style="2" customWidth="1"/>
    <col min="2565" max="2565" width="15.00390625" style="2" bestFit="1" customWidth="1"/>
    <col min="2566" max="2566" width="13.28125" style="2" bestFit="1" customWidth="1"/>
    <col min="2567" max="2567" width="15.28125" style="2" bestFit="1" customWidth="1"/>
    <col min="2568" max="2568" width="9.00390625" style="2" bestFit="1" customWidth="1"/>
    <col min="2569" max="2569" width="10.140625" style="2" customWidth="1"/>
    <col min="2570" max="2570" width="8.140625" style="2" customWidth="1"/>
    <col min="2571" max="2816" width="11.421875" style="2" customWidth="1"/>
    <col min="2817" max="2817" width="13.8515625" style="2" customWidth="1"/>
    <col min="2818" max="2818" width="12.28125" style="2" bestFit="1" customWidth="1"/>
    <col min="2819" max="2820" width="11.28125" style="2" customWidth="1"/>
    <col min="2821" max="2821" width="15.00390625" style="2" bestFit="1" customWidth="1"/>
    <col min="2822" max="2822" width="13.28125" style="2" bestFit="1" customWidth="1"/>
    <col min="2823" max="2823" width="15.28125" style="2" bestFit="1" customWidth="1"/>
    <col min="2824" max="2824" width="9.00390625" style="2" bestFit="1" customWidth="1"/>
    <col min="2825" max="2825" width="10.140625" style="2" customWidth="1"/>
    <col min="2826" max="2826" width="8.140625" style="2" customWidth="1"/>
    <col min="2827" max="3072" width="11.421875" style="2" customWidth="1"/>
    <col min="3073" max="3073" width="13.8515625" style="2" customWidth="1"/>
    <col min="3074" max="3074" width="12.28125" style="2" bestFit="1" customWidth="1"/>
    <col min="3075" max="3076" width="11.28125" style="2" customWidth="1"/>
    <col min="3077" max="3077" width="15.00390625" style="2" bestFit="1" customWidth="1"/>
    <col min="3078" max="3078" width="13.28125" style="2" bestFit="1" customWidth="1"/>
    <col min="3079" max="3079" width="15.28125" style="2" bestFit="1" customWidth="1"/>
    <col min="3080" max="3080" width="9.00390625" style="2" bestFit="1" customWidth="1"/>
    <col min="3081" max="3081" width="10.140625" style="2" customWidth="1"/>
    <col min="3082" max="3082" width="8.140625" style="2" customWidth="1"/>
    <col min="3083" max="3328" width="11.421875" style="2" customWidth="1"/>
    <col min="3329" max="3329" width="13.8515625" style="2" customWidth="1"/>
    <col min="3330" max="3330" width="12.28125" style="2" bestFit="1" customWidth="1"/>
    <col min="3331" max="3332" width="11.28125" style="2" customWidth="1"/>
    <col min="3333" max="3333" width="15.00390625" style="2" bestFit="1" customWidth="1"/>
    <col min="3334" max="3334" width="13.28125" style="2" bestFit="1" customWidth="1"/>
    <col min="3335" max="3335" width="15.28125" style="2" bestFit="1" customWidth="1"/>
    <col min="3336" max="3336" width="9.00390625" style="2" bestFit="1" customWidth="1"/>
    <col min="3337" max="3337" width="10.140625" style="2" customWidth="1"/>
    <col min="3338" max="3338" width="8.140625" style="2" customWidth="1"/>
    <col min="3339" max="3584" width="11.421875" style="2" customWidth="1"/>
    <col min="3585" max="3585" width="13.8515625" style="2" customWidth="1"/>
    <col min="3586" max="3586" width="12.28125" style="2" bestFit="1" customWidth="1"/>
    <col min="3587" max="3588" width="11.28125" style="2" customWidth="1"/>
    <col min="3589" max="3589" width="15.00390625" style="2" bestFit="1" customWidth="1"/>
    <col min="3590" max="3590" width="13.28125" style="2" bestFit="1" customWidth="1"/>
    <col min="3591" max="3591" width="15.28125" style="2" bestFit="1" customWidth="1"/>
    <col min="3592" max="3592" width="9.00390625" style="2" bestFit="1" customWidth="1"/>
    <col min="3593" max="3593" width="10.140625" style="2" customWidth="1"/>
    <col min="3594" max="3594" width="8.140625" style="2" customWidth="1"/>
    <col min="3595" max="3840" width="11.421875" style="2" customWidth="1"/>
    <col min="3841" max="3841" width="13.8515625" style="2" customWidth="1"/>
    <col min="3842" max="3842" width="12.28125" style="2" bestFit="1" customWidth="1"/>
    <col min="3843" max="3844" width="11.28125" style="2" customWidth="1"/>
    <col min="3845" max="3845" width="15.00390625" style="2" bestFit="1" customWidth="1"/>
    <col min="3846" max="3846" width="13.28125" style="2" bestFit="1" customWidth="1"/>
    <col min="3847" max="3847" width="15.28125" style="2" bestFit="1" customWidth="1"/>
    <col min="3848" max="3848" width="9.00390625" style="2" bestFit="1" customWidth="1"/>
    <col min="3849" max="3849" width="10.140625" style="2" customWidth="1"/>
    <col min="3850" max="3850" width="8.140625" style="2" customWidth="1"/>
    <col min="3851" max="4096" width="11.421875" style="2" customWidth="1"/>
    <col min="4097" max="4097" width="13.8515625" style="2" customWidth="1"/>
    <col min="4098" max="4098" width="12.28125" style="2" bestFit="1" customWidth="1"/>
    <col min="4099" max="4100" width="11.28125" style="2" customWidth="1"/>
    <col min="4101" max="4101" width="15.00390625" style="2" bestFit="1" customWidth="1"/>
    <col min="4102" max="4102" width="13.28125" style="2" bestFit="1" customWidth="1"/>
    <col min="4103" max="4103" width="15.28125" style="2" bestFit="1" customWidth="1"/>
    <col min="4104" max="4104" width="9.00390625" style="2" bestFit="1" customWidth="1"/>
    <col min="4105" max="4105" width="10.140625" style="2" customWidth="1"/>
    <col min="4106" max="4106" width="8.140625" style="2" customWidth="1"/>
    <col min="4107" max="4352" width="11.421875" style="2" customWidth="1"/>
    <col min="4353" max="4353" width="13.8515625" style="2" customWidth="1"/>
    <col min="4354" max="4354" width="12.28125" style="2" bestFit="1" customWidth="1"/>
    <col min="4355" max="4356" width="11.28125" style="2" customWidth="1"/>
    <col min="4357" max="4357" width="15.00390625" style="2" bestFit="1" customWidth="1"/>
    <col min="4358" max="4358" width="13.28125" style="2" bestFit="1" customWidth="1"/>
    <col min="4359" max="4359" width="15.28125" style="2" bestFit="1" customWidth="1"/>
    <col min="4360" max="4360" width="9.00390625" style="2" bestFit="1" customWidth="1"/>
    <col min="4361" max="4361" width="10.140625" style="2" customWidth="1"/>
    <col min="4362" max="4362" width="8.140625" style="2" customWidth="1"/>
    <col min="4363" max="4608" width="11.421875" style="2" customWidth="1"/>
    <col min="4609" max="4609" width="13.8515625" style="2" customWidth="1"/>
    <col min="4610" max="4610" width="12.28125" style="2" bestFit="1" customWidth="1"/>
    <col min="4611" max="4612" width="11.28125" style="2" customWidth="1"/>
    <col min="4613" max="4613" width="15.00390625" style="2" bestFit="1" customWidth="1"/>
    <col min="4614" max="4614" width="13.28125" style="2" bestFit="1" customWidth="1"/>
    <col min="4615" max="4615" width="15.28125" style="2" bestFit="1" customWidth="1"/>
    <col min="4616" max="4616" width="9.00390625" style="2" bestFit="1" customWidth="1"/>
    <col min="4617" max="4617" width="10.140625" style="2" customWidth="1"/>
    <col min="4618" max="4618" width="8.140625" style="2" customWidth="1"/>
    <col min="4619" max="4864" width="11.421875" style="2" customWidth="1"/>
    <col min="4865" max="4865" width="13.8515625" style="2" customWidth="1"/>
    <col min="4866" max="4866" width="12.28125" style="2" bestFit="1" customWidth="1"/>
    <col min="4867" max="4868" width="11.28125" style="2" customWidth="1"/>
    <col min="4869" max="4869" width="15.00390625" style="2" bestFit="1" customWidth="1"/>
    <col min="4870" max="4870" width="13.28125" style="2" bestFit="1" customWidth="1"/>
    <col min="4871" max="4871" width="15.28125" style="2" bestFit="1" customWidth="1"/>
    <col min="4872" max="4872" width="9.00390625" style="2" bestFit="1" customWidth="1"/>
    <col min="4873" max="4873" width="10.140625" style="2" customWidth="1"/>
    <col min="4874" max="4874" width="8.140625" style="2" customWidth="1"/>
    <col min="4875" max="5120" width="11.421875" style="2" customWidth="1"/>
    <col min="5121" max="5121" width="13.8515625" style="2" customWidth="1"/>
    <col min="5122" max="5122" width="12.28125" style="2" bestFit="1" customWidth="1"/>
    <col min="5123" max="5124" width="11.28125" style="2" customWidth="1"/>
    <col min="5125" max="5125" width="15.00390625" style="2" bestFit="1" customWidth="1"/>
    <col min="5126" max="5126" width="13.28125" style="2" bestFit="1" customWidth="1"/>
    <col min="5127" max="5127" width="15.28125" style="2" bestFit="1" customWidth="1"/>
    <col min="5128" max="5128" width="9.00390625" style="2" bestFit="1" customWidth="1"/>
    <col min="5129" max="5129" width="10.140625" style="2" customWidth="1"/>
    <col min="5130" max="5130" width="8.140625" style="2" customWidth="1"/>
    <col min="5131" max="5376" width="11.421875" style="2" customWidth="1"/>
    <col min="5377" max="5377" width="13.8515625" style="2" customWidth="1"/>
    <col min="5378" max="5378" width="12.28125" style="2" bestFit="1" customWidth="1"/>
    <col min="5379" max="5380" width="11.28125" style="2" customWidth="1"/>
    <col min="5381" max="5381" width="15.00390625" style="2" bestFit="1" customWidth="1"/>
    <col min="5382" max="5382" width="13.28125" style="2" bestFit="1" customWidth="1"/>
    <col min="5383" max="5383" width="15.28125" style="2" bestFit="1" customWidth="1"/>
    <col min="5384" max="5384" width="9.00390625" style="2" bestFit="1" customWidth="1"/>
    <col min="5385" max="5385" width="10.140625" style="2" customWidth="1"/>
    <col min="5386" max="5386" width="8.140625" style="2" customWidth="1"/>
    <col min="5387" max="5632" width="11.421875" style="2" customWidth="1"/>
    <col min="5633" max="5633" width="13.8515625" style="2" customWidth="1"/>
    <col min="5634" max="5634" width="12.28125" style="2" bestFit="1" customWidth="1"/>
    <col min="5635" max="5636" width="11.28125" style="2" customWidth="1"/>
    <col min="5637" max="5637" width="15.00390625" style="2" bestFit="1" customWidth="1"/>
    <col min="5638" max="5638" width="13.28125" style="2" bestFit="1" customWidth="1"/>
    <col min="5639" max="5639" width="15.28125" style="2" bestFit="1" customWidth="1"/>
    <col min="5640" max="5640" width="9.00390625" style="2" bestFit="1" customWidth="1"/>
    <col min="5641" max="5641" width="10.140625" style="2" customWidth="1"/>
    <col min="5642" max="5642" width="8.140625" style="2" customWidth="1"/>
    <col min="5643" max="5888" width="11.421875" style="2" customWidth="1"/>
    <col min="5889" max="5889" width="13.8515625" style="2" customWidth="1"/>
    <col min="5890" max="5890" width="12.28125" style="2" bestFit="1" customWidth="1"/>
    <col min="5891" max="5892" width="11.28125" style="2" customWidth="1"/>
    <col min="5893" max="5893" width="15.00390625" style="2" bestFit="1" customWidth="1"/>
    <col min="5894" max="5894" width="13.28125" style="2" bestFit="1" customWidth="1"/>
    <col min="5895" max="5895" width="15.28125" style="2" bestFit="1" customWidth="1"/>
    <col min="5896" max="5896" width="9.00390625" style="2" bestFit="1" customWidth="1"/>
    <col min="5897" max="5897" width="10.140625" style="2" customWidth="1"/>
    <col min="5898" max="5898" width="8.140625" style="2" customWidth="1"/>
    <col min="5899" max="6144" width="11.421875" style="2" customWidth="1"/>
    <col min="6145" max="6145" width="13.8515625" style="2" customWidth="1"/>
    <col min="6146" max="6146" width="12.28125" style="2" bestFit="1" customWidth="1"/>
    <col min="6147" max="6148" width="11.28125" style="2" customWidth="1"/>
    <col min="6149" max="6149" width="15.00390625" style="2" bestFit="1" customWidth="1"/>
    <col min="6150" max="6150" width="13.28125" style="2" bestFit="1" customWidth="1"/>
    <col min="6151" max="6151" width="15.28125" style="2" bestFit="1" customWidth="1"/>
    <col min="6152" max="6152" width="9.00390625" style="2" bestFit="1" customWidth="1"/>
    <col min="6153" max="6153" width="10.140625" style="2" customWidth="1"/>
    <col min="6154" max="6154" width="8.140625" style="2" customWidth="1"/>
    <col min="6155" max="6400" width="11.421875" style="2" customWidth="1"/>
    <col min="6401" max="6401" width="13.8515625" style="2" customWidth="1"/>
    <col min="6402" max="6402" width="12.28125" style="2" bestFit="1" customWidth="1"/>
    <col min="6403" max="6404" width="11.28125" style="2" customWidth="1"/>
    <col min="6405" max="6405" width="15.00390625" style="2" bestFit="1" customWidth="1"/>
    <col min="6406" max="6406" width="13.28125" style="2" bestFit="1" customWidth="1"/>
    <col min="6407" max="6407" width="15.28125" style="2" bestFit="1" customWidth="1"/>
    <col min="6408" max="6408" width="9.00390625" style="2" bestFit="1" customWidth="1"/>
    <col min="6409" max="6409" width="10.140625" style="2" customWidth="1"/>
    <col min="6410" max="6410" width="8.140625" style="2" customWidth="1"/>
    <col min="6411" max="6656" width="11.421875" style="2" customWidth="1"/>
    <col min="6657" max="6657" width="13.8515625" style="2" customWidth="1"/>
    <col min="6658" max="6658" width="12.28125" style="2" bestFit="1" customWidth="1"/>
    <col min="6659" max="6660" width="11.28125" style="2" customWidth="1"/>
    <col min="6661" max="6661" width="15.00390625" style="2" bestFit="1" customWidth="1"/>
    <col min="6662" max="6662" width="13.28125" style="2" bestFit="1" customWidth="1"/>
    <col min="6663" max="6663" width="15.28125" style="2" bestFit="1" customWidth="1"/>
    <col min="6664" max="6664" width="9.00390625" style="2" bestFit="1" customWidth="1"/>
    <col min="6665" max="6665" width="10.140625" style="2" customWidth="1"/>
    <col min="6666" max="6666" width="8.140625" style="2" customWidth="1"/>
    <col min="6667" max="6912" width="11.421875" style="2" customWidth="1"/>
    <col min="6913" max="6913" width="13.8515625" style="2" customWidth="1"/>
    <col min="6914" max="6914" width="12.28125" style="2" bestFit="1" customWidth="1"/>
    <col min="6915" max="6916" width="11.28125" style="2" customWidth="1"/>
    <col min="6917" max="6917" width="15.00390625" style="2" bestFit="1" customWidth="1"/>
    <col min="6918" max="6918" width="13.28125" style="2" bestFit="1" customWidth="1"/>
    <col min="6919" max="6919" width="15.28125" style="2" bestFit="1" customWidth="1"/>
    <col min="6920" max="6920" width="9.00390625" style="2" bestFit="1" customWidth="1"/>
    <col min="6921" max="6921" width="10.140625" style="2" customWidth="1"/>
    <col min="6922" max="6922" width="8.140625" style="2" customWidth="1"/>
    <col min="6923" max="7168" width="11.421875" style="2" customWidth="1"/>
    <col min="7169" max="7169" width="13.8515625" style="2" customWidth="1"/>
    <col min="7170" max="7170" width="12.28125" style="2" bestFit="1" customWidth="1"/>
    <col min="7171" max="7172" width="11.28125" style="2" customWidth="1"/>
    <col min="7173" max="7173" width="15.00390625" style="2" bestFit="1" customWidth="1"/>
    <col min="7174" max="7174" width="13.28125" style="2" bestFit="1" customWidth="1"/>
    <col min="7175" max="7175" width="15.28125" style="2" bestFit="1" customWidth="1"/>
    <col min="7176" max="7176" width="9.00390625" style="2" bestFit="1" customWidth="1"/>
    <col min="7177" max="7177" width="10.140625" style="2" customWidth="1"/>
    <col min="7178" max="7178" width="8.140625" style="2" customWidth="1"/>
    <col min="7179" max="7424" width="11.421875" style="2" customWidth="1"/>
    <col min="7425" max="7425" width="13.8515625" style="2" customWidth="1"/>
    <col min="7426" max="7426" width="12.28125" style="2" bestFit="1" customWidth="1"/>
    <col min="7427" max="7428" width="11.28125" style="2" customWidth="1"/>
    <col min="7429" max="7429" width="15.00390625" style="2" bestFit="1" customWidth="1"/>
    <col min="7430" max="7430" width="13.28125" style="2" bestFit="1" customWidth="1"/>
    <col min="7431" max="7431" width="15.28125" style="2" bestFit="1" customWidth="1"/>
    <col min="7432" max="7432" width="9.00390625" style="2" bestFit="1" customWidth="1"/>
    <col min="7433" max="7433" width="10.140625" style="2" customWidth="1"/>
    <col min="7434" max="7434" width="8.140625" style="2" customWidth="1"/>
    <col min="7435" max="7680" width="11.421875" style="2" customWidth="1"/>
    <col min="7681" max="7681" width="13.8515625" style="2" customWidth="1"/>
    <col min="7682" max="7682" width="12.28125" style="2" bestFit="1" customWidth="1"/>
    <col min="7683" max="7684" width="11.28125" style="2" customWidth="1"/>
    <col min="7685" max="7685" width="15.00390625" style="2" bestFit="1" customWidth="1"/>
    <col min="7686" max="7686" width="13.28125" style="2" bestFit="1" customWidth="1"/>
    <col min="7687" max="7687" width="15.28125" style="2" bestFit="1" customWidth="1"/>
    <col min="7688" max="7688" width="9.00390625" style="2" bestFit="1" customWidth="1"/>
    <col min="7689" max="7689" width="10.140625" style="2" customWidth="1"/>
    <col min="7690" max="7690" width="8.140625" style="2" customWidth="1"/>
    <col min="7691" max="7936" width="11.421875" style="2" customWidth="1"/>
    <col min="7937" max="7937" width="13.8515625" style="2" customWidth="1"/>
    <col min="7938" max="7938" width="12.28125" style="2" bestFit="1" customWidth="1"/>
    <col min="7939" max="7940" width="11.28125" style="2" customWidth="1"/>
    <col min="7941" max="7941" width="15.00390625" style="2" bestFit="1" customWidth="1"/>
    <col min="7942" max="7942" width="13.28125" style="2" bestFit="1" customWidth="1"/>
    <col min="7943" max="7943" width="15.28125" style="2" bestFit="1" customWidth="1"/>
    <col min="7944" max="7944" width="9.00390625" style="2" bestFit="1" customWidth="1"/>
    <col min="7945" max="7945" width="10.140625" style="2" customWidth="1"/>
    <col min="7946" max="7946" width="8.140625" style="2" customWidth="1"/>
    <col min="7947" max="8192" width="11.421875" style="2" customWidth="1"/>
    <col min="8193" max="8193" width="13.8515625" style="2" customWidth="1"/>
    <col min="8194" max="8194" width="12.28125" style="2" bestFit="1" customWidth="1"/>
    <col min="8195" max="8196" width="11.28125" style="2" customWidth="1"/>
    <col min="8197" max="8197" width="15.00390625" style="2" bestFit="1" customWidth="1"/>
    <col min="8198" max="8198" width="13.28125" style="2" bestFit="1" customWidth="1"/>
    <col min="8199" max="8199" width="15.28125" style="2" bestFit="1" customWidth="1"/>
    <col min="8200" max="8200" width="9.00390625" style="2" bestFit="1" customWidth="1"/>
    <col min="8201" max="8201" width="10.140625" style="2" customWidth="1"/>
    <col min="8202" max="8202" width="8.140625" style="2" customWidth="1"/>
    <col min="8203" max="8448" width="11.421875" style="2" customWidth="1"/>
    <col min="8449" max="8449" width="13.8515625" style="2" customWidth="1"/>
    <col min="8450" max="8450" width="12.28125" style="2" bestFit="1" customWidth="1"/>
    <col min="8451" max="8452" width="11.28125" style="2" customWidth="1"/>
    <col min="8453" max="8453" width="15.00390625" style="2" bestFit="1" customWidth="1"/>
    <col min="8454" max="8454" width="13.28125" style="2" bestFit="1" customWidth="1"/>
    <col min="8455" max="8455" width="15.28125" style="2" bestFit="1" customWidth="1"/>
    <col min="8456" max="8456" width="9.00390625" style="2" bestFit="1" customWidth="1"/>
    <col min="8457" max="8457" width="10.140625" style="2" customWidth="1"/>
    <col min="8458" max="8458" width="8.140625" style="2" customWidth="1"/>
    <col min="8459" max="8704" width="11.421875" style="2" customWidth="1"/>
    <col min="8705" max="8705" width="13.8515625" style="2" customWidth="1"/>
    <col min="8706" max="8706" width="12.28125" style="2" bestFit="1" customWidth="1"/>
    <col min="8707" max="8708" width="11.28125" style="2" customWidth="1"/>
    <col min="8709" max="8709" width="15.00390625" style="2" bestFit="1" customWidth="1"/>
    <col min="8710" max="8710" width="13.28125" style="2" bestFit="1" customWidth="1"/>
    <col min="8711" max="8711" width="15.28125" style="2" bestFit="1" customWidth="1"/>
    <col min="8712" max="8712" width="9.00390625" style="2" bestFit="1" customWidth="1"/>
    <col min="8713" max="8713" width="10.140625" style="2" customWidth="1"/>
    <col min="8714" max="8714" width="8.140625" style="2" customWidth="1"/>
    <col min="8715" max="8960" width="11.421875" style="2" customWidth="1"/>
    <col min="8961" max="8961" width="13.8515625" style="2" customWidth="1"/>
    <col min="8962" max="8962" width="12.28125" style="2" bestFit="1" customWidth="1"/>
    <col min="8963" max="8964" width="11.28125" style="2" customWidth="1"/>
    <col min="8965" max="8965" width="15.00390625" style="2" bestFit="1" customWidth="1"/>
    <col min="8966" max="8966" width="13.28125" style="2" bestFit="1" customWidth="1"/>
    <col min="8967" max="8967" width="15.28125" style="2" bestFit="1" customWidth="1"/>
    <col min="8968" max="8968" width="9.00390625" style="2" bestFit="1" customWidth="1"/>
    <col min="8969" max="8969" width="10.140625" style="2" customWidth="1"/>
    <col min="8970" max="8970" width="8.140625" style="2" customWidth="1"/>
    <col min="8971" max="9216" width="11.421875" style="2" customWidth="1"/>
    <col min="9217" max="9217" width="13.8515625" style="2" customWidth="1"/>
    <col min="9218" max="9218" width="12.28125" style="2" bestFit="1" customWidth="1"/>
    <col min="9219" max="9220" width="11.28125" style="2" customWidth="1"/>
    <col min="9221" max="9221" width="15.00390625" style="2" bestFit="1" customWidth="1"/>
    <col min="9222" max="9222" width="13.28125" style="2" bestFit="1" customWidth="1"/>
    <col min="9223" max="9223" width="15.28125" style="2" bestFit="1" customWidth="1"/>
    <col min="9224" max="9224" width="9.00390625" style="2" bestFit="1" customWidth="1"/>
    <col min="9225" max="9225" width="10.140625" style="2" customWidth="1"/>
    <col min="9226" max="9226" width="8.140625" style="2" customWidth="1"/>
    <col min="9227" max="9472" width="11.421875" style="2" customWidth="1"/>
    <col min="9473" max="9473" width="13.8515625" style="2" customWidth="1"/>
    <col min="9474" max="9474" width="12.28125" style="2" bestFit="1" customWidth="1"/>
    <col min="9475" max="9476" width="11.28125" style="2" customWidth="1"/>
    <col min="9477" max="9477" width="15.00390625" style="2" bestFit="1" customWidth="1"/>
    <col min="9478" max="9478" width="13.28125" style="2" bestFit="1" customWidth="1"/>
    <col min="9479" max="9479" width="15.28125" style="2" bestFit="1" customWidth="1"/>
    <col min="9480" max="9480" width="9.00390625" style="2" bestFit="1" customWidth="1"/>
    <col min="9481" max="9481" width="10.140625" style="2" customWidth="1"/>
    <col min="9482" max="9482" width="8.140625" style="2" customWidth="1"/>
    <col min="9483" max="9728" width="11.421875" style="2" customWidth="1"/>
    <col min="9729" max="9729" width="13.8515625" style="2" customWidth="1"/>
    <col min="9730" max="9730" width="12.28125" style="2" bestFit="1" customWidth="1"/>
    <col min="9731" max="9732" width="11.28125" style="2" customWidth="1"/>
    <col min="9733" max="9733" width="15.00390625" style="2" bestFit="1" customWidth="1"/>
    <col min="9734" max="9734" width="13.28125" style="2" bestFit="1" customWidth="1"/>
    <col min="9735" max="9735" width="15.28125" style="2" bestFit="1" customWidth="1"/>
    <col min="9736" max="9736" width="9.00390625" style="2" bestFit="1" customWidth="1"/>
    <col min="9737" max="9737" width="10.140625" style="2" customWidth="1"/>
    <col min="9738" max="9738" width="8.140625" style="2" customWidth="1"/>
    <col min="9739" max="9984" width="11.421875" style="2" customWidth="1"/>
    <col min="9985" max="9985" width="13.8515625" style="2" customWidth="1"/>
    <col min="9986" max="9986" width="12.28125" style="2" bestFit="1" customWidth="1"/>
    <col min="9987" max="9988" width="11.28125" style="2" customWidth="1"/>
    <col min="9989" max="9989" width="15.00390625" style="2" bestFit="1" customWidth="1"/>
    <col min="9990" max="9990" width="13.28125" style="2" bestFit="1" customWidth="1"/>
    <col min="9991" max="9991" width="15.28125" style="2" bestFit="1" customWidth="1"/>
    <col min="9992" max="9992" width="9.00390625" style="2" bestFit="1" customWidth="1"/>
    <col min="9993" max="9993" width="10.140625" style="2" customWidth="1"/>
    <col min="9994" max="9994" width="8.140625" style="2" customWidth="1"/>
    <col min="9995" max="10240" width="11.421875" style="2" customWidth="1"/>
    <col min="10241" max="10241" width="13.8515625" style="2" customWidth="1"/>
    <col min="10242" max="10242" width="12.28125" style="2" bestFit="1" customWidth="1"/>
    <col min="10243" max="10244" width="11.28125" style="2" customWidth="1"/>
    <col min="10245" max="10245" width="15.00390625" style="2" bestFit="1" customWidth="1"/>
    <col min="10246" max="10246" width="13.28125" style="2" bestFit="1" customWidth="1"/>
    <col min="10247" max="10247" width="15.28125" style="2" bestFit="1" customWidth="1"/>
    <col min="10248" max="10248" width="9.00390625" style="2" bestFit="1" customWidth="1"/>
    <col min="10249" max="10249" width="10.140625" style="2" customWidth="1"/>
    <col min="10250" max="10250" width="8.140625" style="2" customWidth="1"/>
    <col min="10251" max="10496" width="11.421875" style="2" customWidth="1"/>
    <col min="10497" max="10497" width="13.8515625" style="2" customWidth="1"/>
    <col min="10498" max="10498" width="12.28125" style="2" bestFit="1" customWidth="1"/>
    <col min="10499" max="10500" width="11.28125" style="2" customWidth="1"/>
    <col min="10501" max="10501" width="15.00390625" style="2" bestFit="1" customWidth="1"/>
    <col min="10502" max="10502" width="13.28125" style="2" bestFit="1" customWidth="1"/>
    <col min="10503" max="10503" width="15.28125" style="2" bestFit="1" customWidth="1"/>
    <col min="10504" max="10504" width="9.00390625" style="2" bestFit="1" customWidth="1"/>
    <col min="10505" max="10505" width="10.140625" style="2" customWidth="1"/>
    <col min="10506" max="10506" width="8.140625" style="2" customWidth="1"/>
    <col min="10507" max="10752" width="11.421875" style="2" customWidth="1"/>
    <col min="10753" max="10753" width="13.8515625" style="2" customWidth="1"/>
    <col min="10754" max="10754" width="12.28125" style="2" bestFit="1" customWidth="1"/>
    <col min="10755" max="10756" width="11.28125" style="2" customWidth="1"/>
    <col min="10757" max="10757" width="15.00390625" style="2" bestFit="1" customWidth="1"/>
    <col min="10758" max="10758" width="13.28125" style="2" bestFit="1" customWidth="1"/>
    <col min="10759" max="10759" width="15.28125" style="2" bestFit="1" customWidth="1"/>
    <col min="10760" max="10760" width="9.00390625" style="2" bestFit="1" customWidth="1"/>
    <col min="10761" max="10761" width="10.140625" style="2" customWidth="1"/>
    <col min="10762" max="10762" width="8.140625" style="2" customWidth="1"/>
    <col min="10763" max="11008" width="11.421875" style="2" customWidth="1"/>
    <col min="11009" max="11009" width="13.8515625" style="2" customWidth="1"/>
    <col min="11010" max="11010" width="12.28125" style="2" bestFit="1" customWidth="1"/>
    <col min="11011" max="11012" width="11.28125" style="2" customWidth="1"/>
    <col min="11013" max="11013" width="15.00390625" style="2" bestFit="1" customWidth="1"/>
    <col min="11014" max="11014" width="13.28125" style="2" bestFit="1" customWidth="1"/>
    <col min="11015" max="11015" width="15.28125" style="2" bestFit="1" customWidth="1"/>
    <col min="11016" max="11016" width="9.00390625" style="2" bestFit="1" customWidth="1"/>
    <col min="11017" max="11017" width="10.140625" style="2" customWidth="1"/>
    <col min="11018" max="11018" width="8.140625" style="2" customWidth="1"/>
    <col min="11019" max="11264" width="11.421875" style="2" customWidth="1"/>
    <col min="11265" max="11265" width="13.8515625" style="2" customWidth="1"/>
    <col min="11266" max="11266" width="12.28125" style="2" bestFit="1" customWidth="1"/>
    <col min="11267" max="11268" width="11.28125" style="2" customWidth="1"/>
    <col min="11269" max="11269" width="15.00390625" style="2" bestFit="1" customWidth="1"/>
    <col min="11270" max="11270" width="13.28125" style="2" bestFit="1" customWidth="1"/>
    <col min="11271" max="11271" width="15.28125" style="2" bestFit="1" customWidth="1"/>
    <col min="11272" max="11272" width="9.00390625" style="2" bestFit="1" customWidth="1"/>
    <col min="11273" max="11273" width="10.140625" style="2" customWidth="1"/>
    <col min="11274" max="11274" width="8.140625" style="2" customWidth="1"/>
    <col min="11275" max="11520" width="11.421875" style="2" customWidth="1"/>
    <col min="11521" max="11521" width="13.8515625" style="2" customWidth="1"/>
    <col min="11522" max="11522" width="12.28125" style="2" bestFit="1" customWidth="1"/>
    <col min="11523" max="11524" width="11.28125" style="2" customWidth="1"/>
    <col min="11525" max="11525" width="15.00390625" style="2" bestFit="1" customWidth="1"/>
    <col min="11526" max="11526" width="13.28125" style="2" bestFit="1" customWidth="1"/>
    <col min="11527" max="11527" width="15.28125" style="2" bestFit="1" customWidth="1"/>
    <col min="11528" max="11528" width="9.00390625" style="2" bestFit="1" customWidth="1"/>
    <col min="11529" max="11529" width="10.140625" style="2" customWidth="1"/>
    <col min="11530" max="11530" width="8.140625" style="2" customWidth="1"/>
    <col min="11531" max="11776" width="11.421875" style="2" customWidth="1"/>
    <col min="11777" max="11777" width="13.8515625" style="2" customWidth="1"/>
    <col min="11778" max="11778" width="12.28125" style="2" bestFit="1" customWidth="1"/>
    <col min="11779" max="11780" width="11.28125" style="2" customWidth="1"/>
    <col min="11781" max="11781" width="15.00390625" style="2" bestFit="1" customWidth="1"/>
    <col min="11782" max="11782" width="13.28125" style="2" bestFit="1" customWidth="1"/>
    <col min="11783" max="11783" width="15.28125" style="2" bestFit="1" customWidth="1"/>
    <col min="11784" max="11784" width="9.00390625" style="2" bestFit="1" customWidth="1"/>
    <col min="11785" max="11785" width="10.140625" style="2" customWidth="1"/>
    <col min="11786" max="11786" width="8.140625" style="2" customWidth="1"/>
    <col min="11787" max="12032" width="11.421875" style="2" customWidth="1"/>
    <col min="12033" max="12033" width="13.8515625" style="2" customWidth="1"/>
    <col min="12034" max="12034" width="12.28125" style="2" bestFit="1" customWidth="1"/>
    <col min="12035" max="12036" width="11.28125" style="2" customWidth="1"/>
    <col min="12037" max="12037" width="15.00390625" style="2" bestFit="1" customWidth="1"/>
    <col min="12038" max="12038" width="13.28125" style="2" bestFit="1" customWidth="1"/>
    <col min="12039" max="12039" width="15.28125" style="2" bestFit="1" customWidth="1"/>
    <col min="12040" max="12040" width="9.00390625" style="2" bestFit="1" customWidth="1"/>
    <col min="12041" max="12041" width="10.140625" style="2" customWidth="1"/>
    <col min="12042" max="12042" width="8.140625" style="2" customWidth="1"/>
    <col min="12043" max="12288" width="11.421875" style="2" customWidth="1"/>
    <col min="12289" max="12289" width="13.8515625" style="2" customWidth="1"/>
    <col min="12290" max="12290" width="12.28125" style="2" bestFit="1" customWidth="1"/>
    <col min="12291" max="12292" width="11.28125" style="2" customWidth="1"/>
    <col min="12293" max="12293" width="15.00390625" style="2" bestFit="1" customWidth="1"/>
    <col min="12294" max="12294" width="13.28125" style="2" bestFit="1" customWidth="1"/>
    <col min="12295" max="12295" width="15.28125" style="2" bestFit="1" customWidth="1"/>
    <col min="12296" max="12296" width="9.00390625" style="2" bestFit="1" customWidth="1"/>
    <col min="12297" max="12297" width="10.140625" style="2" customWidth="1"/>
    <col min="12298" max="12298" width="8.140625" style="2" customWidth="1"/>
    <col min="12299" max="12544" width="11.421875" style="2" customWidth="1"/>
    <col min="12545" max="12545" width="13.8515625" style="2" customWidth="1"/>
    <col min="12546" max="12546" width="12.28125" style="2" bestFit="1" customWidth="1"/>
    <col min="12547" max="12548" width="11.28125" style="2" customWidth="1"/>
    <col min="12549" max="12549" width="15.00390625" style="2" bestFit="1" customWidth="1"/>
    <col min="12550" max="12550" width="13.28125" style="2" bestFit="1" customWidth="1"/>
    <col min="12551" max="12551" width="15.28125" style="2" bestFit="1" customWidth="1"/>
    <col min="12552" max="12552" width="9.00390625" style="2" bestFit="1" customWidth="1"/>
    <col min="12553" max="12553" width="10.140625" style="2" customWidth="1"/>
    <col min="12554" max="12554" width="8.140625" style="2" customWidth="1"/>
    <col min="12555" max="12800" width="11.421875" style="2" customWidth="1"/>
    <col min="12801" max="12801" width="13.8515625" style="2" customWidth="1"/>
    <col min="12802" max="12802" width="12.28125" style="2" bestFit="1" customWidth="1"/>
    <col min="12803" max="12804" width="11.28125" style="2" customWidth="1"/>
    <col min="12805" max="12805" width="15.00390625" style="2" bestFit="1" customWidth="1"/>
    <col min="12806" max="12806" width="13.28125" style="2" bestFit="1" customWidth="1"/>
    <col min="12807" max="12807" width="15.28125" style="2" bestFit="1" customWidth="1"/>
    <col min="12808" max="12808" width="9.00390625" style="2" bestFit="1" customWidth="1"/>
    <col min="12809" max="12809" width="10.140625" style="2" customWidth="1"/>
    <col min="12810" max="12810" width="8.140625" style="2" customWidth="1"/>
    <col min="12811" max="13056" width="11.421875" style="2" customWidth="1"/>
    <col min="13057" max="13057" width="13.8515625" style="2" customWidth="1"/>
    <col min="13058" max="13058" width="12.28125" style="2" bestFit="1" customWidth="1"/>
    <col min="13059" max="13060" width="11.28125" style="2" customWidth="1"/>
    <col min="13061" max="13061" width="15.00390625" style="2" bestFit="1" customWidth="1"/>
    <col min="13062" max="13062" width="13.28125" style="2" bestFit="1" customWidth="1"/>
    <col min="13063" max="13063" width="15.28125" style="2" bestFit="1" customWidth="1"/>
    <col min="13064" max="13064" width="9.00390625" style="2" bestFit="1" customWidth="1"/>
    <col min="13065" max="13065" width="10.140625" style="2" customWidth="1"/>
    <col min="13066" max="13066" width="8.140625" style="2" customWidth="1"/>
    <col min="13067" max="13312" width="11.421875" style="2" customWidth="1"/>
    <col min="13313" max="13313" width="13.8515625" style="2" customWidth="1"/>
    <col min="13314" max="13314" width="12.28125" style="2" bestFit="1" customWidth="1"/>
    <col min="13315" max="13316" width="11.28125" style="2" customWidth="1"/>
    <col min="13317" max="13317" width="15.00390625" style="2" bestFit="1" customWidth="1"/>
    <col min="13318" max="13318" width="13.28125" style="2" bestFit="1" customWidth="1"/>
    <col min="13319" max="13319" width="15.28125" style="2" bestFit="1" customWidth="1"/>
    <col min="13320" max="13320" width="9.00390625" style="2" bestFit="1" customWidth="1"/>
    <col min="13321" max="13321" width="10.140625" style="2" customWidth="1"/>
    <col min="13322" max="13322" width="8.140625" style="2" customWidth="1"/>
    <col min="13323" max="13568" width="11.421875" style="2" customWidth="1"/>
    <col min="13569" max="13569" width="13.8515625" style="2" customWidth="1"/>
    <col min="13570" max="13570" width="12.28125" style="2" bestFit="1" customWidth="1"/>
    <col min="13571" max="13572" width="11.28125" style="2" customWidth="1"/>
    <col min="13573" max="13573" width="15.00390625" style="2" bestFit="1" customWidth="1"/>
    <col min="13574" max="13574" width="13.28125" style="2" bestFit="1" customWidth="1"/>
    <col min="13575" max="13575" width="15.28125" style="2" bestFit="1" customWidth="1"/>
    <col min="13576" max="13576" width="9.00390625" style="2" bestFit="1" customWidth="1"/>
    <col min="13577" max="13577" width="10.140625" style="2" customWidth="1"/>
    <col min="13578" max="13578" width="8.140625" style="2" customWidth="1"/>
    <col min="13579" max="13824" width="11.421875" style="2" customWidth="1"/>
    <col min="13825" max="13825" width="13.8515625" style="2" customWidth="1"/>
    <col min="13826" max="13826" width="12.28125" style="2" bestFit="1" customWidth="1"/>
    <col min="13827" max="13828" width="11.28125" style="2" customWidth="1"/>
    <col min="13829" max="13829" width="15.00390625" style="2" bestFit="1" customWidth="1"/>
    <col min="13830" max="13830" width="13.28125" style="2" bestFit="1" customWidth="1"/>
    <col min="13831" max="13831" width="15.28125" style="2" bestFit="1" customWidth="1"/>
    <col min="13832" max="13832" width="9.00390625" style="2" bestFit="1" customWidth="1"/>
    <col min="13833" max="13833" width="10.140625" style="2" customWidth="1"/>
    <col min="13834" max="13834" width="8.140625" style="2" customWidth="1"/>
    <col min="13835" max="14080" width="11.421875" style="2" customWidth="1"/>
    <col min="14081" max="14081" width="13.8515625" style="2" customWidth="1"/>
    <col min="14082" max="14082" width="12.28125" style="2" bestFit="1" customWidth="1"/>
    <col min="14083" max="14084" width="11.28125" style="2" customWidth="1"/>
    <col min="14085" max="14085" width="15.00390625" style="2" bestFit="1" customWidth="1"/>
    <col min="14086" max="14086" width="13.28125" style="2" bestFit="1" customWidth="1"/>
    <col min="14087" max="14087" width="15.28125" style="2" bestFit="1" customWidth="1"/>
    <col min="14088" max="14088" width="9.00390625" style="2" bestFit="1" customWidth="1"/>
    <col min="14089" max="14089" width="10.140625" style="2" customWidth="1"/>
    <col min="14090" max="14090" width="8.140625" style="2" customWidth="1"/>
    <col min="14091" max="14336" width="11.421875" style="2" customWidth="1"/>
    <col min="14337" max="14337" width="13.8515625" style="2" customWidth="1"/>
    <col min="14338" max="14338" width="12.28125" style="2" bestFit="1" customWidth="1"/>
    <col min="14339" max="14340" width="11.28125" style="2" customWidth="1"/>
    <col min="14341" max="14341" width="15.00390625" style="2" bestFit="1" customWidth="1"/>
    <col min="14342" max="14342" width="13.28125" style="2" bestFit="1" customWidth="1"/>
    <col min="14343" max="14343" width="15.28125" style="2" bestFit="1" customWidth="1"/>
    <col min="14344" max="14344" width="9.00390625" style="2" bestFit="1" customWidth="1"/>
    <col min="14345" max="14345" width="10.140625" style="2" customWidth="1"/>
    <col min="14346" max="14346" width="8.140625" style="2" customWidth="1"/>
    <col min="14347" max="14592" width="11.421875" style="2" customWidth="1"/>
    <col min="14593" max="14593" width="13.8515625" style="2" customWidth="1"/>
    <col min="14594" max="14594" width="12.28125" style="2" bestFit="1" customWidth="1"/>
    <col min="14595" max="14596" width="11.28125" style="2" customWidth="1"/>
    <col min="14597" max="14597" width="15.00390625" style="2" bestFit="1" customWidth="1"/>
    <col min="14598" max="14598" width="13.28125" style="2" bestFit="1" customWidth="1"/>
    <col min="14599" max="14599" width="15.28125" style="2" bestFit="1" customWidth="1"/>
    <col min="14600" max="14600" width="9.00390625" style="2" bestFit="1" customWidth="1"/>
    <col min="14601" max="14601" width="10.140625" style="2" customWidth="1"/>
    <col min="14602" max="14602" width="8.140625" style="2" customWidth="1"/>
    <col min="14603" max="14848" width="11.421875" style="2" customWidth="1"/>
    <col min="14849" max="14849" width="13.8515625" style="2" customWidth="1"/>
    <col min="14850" max="14850" width="12.28125" style="2" bestFit="1" customWidth="1"/>
    <col min="14851" max="14852" width="11.28125" style="2" customWidth="1"/>
    <col min="14853" max="14853" width="15.00390625" style="2" bestFit="1" customWidth="1"/>
    <col min="14854" max="14854" width="13.28125" style="2" bestFit="1" customWidth="1"/>
    <col min="14855" max="14855" width="15.28125" style="2" bestFit="1" customWidth="1"/>
    <col min="14856" max="14856" width="9.00390625" style="2" bestFit="1" customWidth="1"/>
    <col min="14857" max="14857" width="10.140625" style="2" customWidth="1"/>
    <col min="14858" max="14858" width="8.140625" style="2" customWidth="1"/>
    <col min="14859" max="15104" width="11.421875" style="2" customWidth="1"/>
    <col min="15105" max="15105" width="13.8515625" style="2" customWidth="1"/>
    <col min="15106" max="15106" width="12.28125" style="2" bestFit="1" customWidth="1"/>
    <col min="15107" max="15108" width="11.28125" style="2" customWidth="1"/>
    <col min="15109" max="15109" width="15.00390625" style="2" bestFit="1" customWidth="1"/>
    <col min="15110" max="15110" width="13.28125" style="2" bestFit="1" customWidth="1"/>
    <col min="15111" max="15111" width="15.28125" style="2" bestFit="1" customWidth="1"/>
    <col min="15112" max="15112" width="9.00390625" style="2" bestFit="1" customWidth="1"/>
    <col min="15113" max="15113" width="10.140625" style="2" customWidth="1"/>
    <col min="15114" max="15114" width="8.140625" style="2" customWidth="1"/>
    <col min="15115" max="15360" width="11.421875" style="2" customWidth="1"/>
    <col min="15361" max="15361" width="13.8515625" style="2" customWidth="1"/>
    <col min="15362" max="15362" width="12.28125" style="2" bestFit="1" customWidth="1"/>
    <col min="15363" max="15364" width="11.28125" style="2" customWidth="1"/>
    <col min="15365" max="15365" width="15.00390625" style="2" bestFit="1" customWidth="1"/>
    <col min="15366" max="15366" width="13.28125" style="2" bestFit="1" customWidth="1"/>
    <col min="15367" max="15367" width="15.28125" style="2" bestFit="1" customWidth="1"/>
    <col min="15368" max="15368" width="9.00390625" style="2" bestFit="1" customWidth="1"/>
    <col min="15369" max="15369" width="10.140625" style="2" customWidth="1"/>
    <col min="15370" max="15370" width="8.140625" style="2" customWidth="1"/>
    <col min="15371" max="15616" width="11.421875" style="2" customWidth="1"/>
    <col min="15617" max="15617" width="13.8515625" style="2" customWidth="1"/>
    <col min="15618" max="15618" width="12.28125" style="2" bestFit="1" customWidth="1"/>
    <col min="15619" max="15620" width="11.28125" style="2" customWidth="1"/>
    <col min="15621" max="15621" width="15.00390625" style="2" bestFit="1" customWidth="1"/>
    <col min="15622" max="15622" width="13.28125" style="2" bestFit="1" customWidth="1"/>
    <col min="15623" max="15623" width="15.28125" style="2" bestFit="1" customWidth="1"/>
    <col min="15624" max="15624" width="9.00390625" style="2" bestFit="1" customWidth="1"/>
    <col min="15625" max="15625" width="10.140625" style="2" customWidth="1"/>
    <col min="15626" max="15626" width="8.140625" style="2" customWidth="1"/>
    <col min="15627" max="15872" width="11.421875" style="2" customWidth="1"/>
    <col min="15873" max="15873" width="13.8515625" style="2" customWidth="1"/>
    <col min="15874" max="15874" width="12.28125" style="2" bestFit="1" customWidth="1"/>
    <col min="15875" max="15876" width="11.28125" style="2" customWidth="1"/>
    <col min="15877" max="15877" width="15.00390625" style="2" bestFit="1" customWidth="1"/>
    <col min="15878" max="15878" width="13.28125" style="2" bestFit="1" customWidth="1"/>
    <col min="15879" max="15879" width="15.28125" style="2" bestFit="1" customWidth="1"/>
    <col min="15880" max="15880" width="9.00390625" style="2" bestFit="1" customWidth="1"/>
    <col min="15881" max="15881" width="10.140625" style="2" customWidth="1"/>
    <col min="15882" max="15882" width="8.140625" style="2" customWidth="1"/>
    <col min="15883" max="16128" width="11.421875" style="2" customWidth="1"/>
    <col min="16129" max="16129" width="13.8515625" style="2" customWidth="1"/>
    <col min="16130" max="16130" width="12.28125" style="2" bestFit="1" customWidth="1"/>
    <col min="16131" max="16132" width="11.28125" style="2" customWidth="1"/>
    <col min="16133" max="16133" width="15.00390625" style="2" bestFit="1" customWidth="1"/>
    <col min="16134" max="16134" width="13.28125" style="2" bestFit="1" customWidth="1"/>
    <col min="16135" max="16135" width="15.28125" style="2" bestFit="1" customWidth="1"/>
    <col min="16136" max="16136" width="9.00390625" style="2" bestFit="1" customWidth="1"/>
    <col min="16137" max="16137" width="10.140625" style="2" customWidth="1"/>
    <col min="16138" max="16138" width="8.140625" style="2" customWidth="1"/>
    <col min="16139" max="16384" width="11.421875" style="2" customWidth="1"/>
  </cols>
  <sheetData>
    <row r="1" spans="1:10" ht="15">
      <c r="A1" s="1"/>
      <c r="B1" s="130">
        <v>2014</v>
      </c>
      <c r="C1" s="130"/>
      <c r="D1" s="130"/>
      <c r="E1" s="130">
        <v>2015</v>
      </c>
      <c r="F1" s="130"/>
      <c r="G1" s="130"/>
      <c r="H1" s="130" t="s">
        <v>0</v>
      </c>
      <c r="I1" s="130"/>
      <c r="J1" s="130"/>
    </row>
    <row r="2" spans="1:10" ht="15">
      <c r="A2" s="1"/>
      <c r="B2" s="105" t="s">
        <v>1</v>
      </c>
      <c r="C2" s="105" t="s">
        <v>2</v>
      </c>
      <c r="D2" s="105" t="s">
        <v>3</v>
      </c>
      <c r="E2" s="105" t="s">
        <v>1</v>
      </c>
      <c r="F2" s="105" t="s">
        <v>2</v>
      </c>
      <c r="G2" s="105" t="s">
        <v>3</v>
      </c>
      <c r="H2" s="105" t="s">
        <v>1</v>
      </c>
      <c r="I2" s="105" t="s">
        <v>2</v>
      </c>
      <c r="J2" s="105" t="s">
        <v>3</v>
      </c>
    </row>
    <row r="3" spans="1:10" ht="16.5" customHeight="1">
      <c r="A3" s="3" t="s">
        <v>6</v>
      </c>
      <c r="B3" s="107">
        <v>1739580</v>
      </c>
      <c r="C3" s="107">
        <v>979488</v>
      </c>
      <c r="D3" s="4">
        <f>SUM(B3:C3)</f>
        <v>2719068</v>
      </c>
      <c r="E3" s="107">
        <f>SUM('[1]pasajeros lleg y sal'!G6:H6)</f>
        <v>1893323</v>
      </c>
      <c r="F3" s="107">
        <f>SUM('[1]pasajeros lleg y sal'!I6:J6)</f>
        <v>1000477</v>
      </c>
      <c r="G3" s="4">
        <f aca="true" t="shared" si="0" ref="G3:G14">SUM(E3:F3)</f>
        <v>2893800</v>
      </c>
      <c r="H3" s="5">
        <f aca="true" t="shared" si="1" ref="H3:J14">(E3/B3-1)*100</f>
        <v>8.837937893054647</v>
      </c>
      <c r="I3" s="5">
        <f t="shared" si="1"/>
        <v>2.1428542258812744</v>
      </c>
      <c r="J3" s="5">
        <f t="shared" si="1"/>
        <v>6.4261724973410095</v>
      </c>
    </row>
    <row r="4" spans="1:10" ht="16.5" customHeight="1">
      <c r="A4" s="3" t="s">
        <v>7</v>
      </c>
      <c r="B4" s="107">
        <v>1552438</v>
      </c>
      <c r="C4" s="107">
        <v>780861</v>
      </c>
      <c r="D4" s="4">
        <f aca="true" t="shared" si="2" ref="D4:D14">SUM(B4:C4)</f>
        <v>2333299</v>
      </c>
      <c r="E4" s="107">
        <v>1763475</v>
      </c>
      <c r="F4" s="107">
        <v>805988</v>
      </c>
      <c r="G4" s="4">
        <f t="shared" si="0"/>
        <v>2569463</v>
      </c>
      <c r="H4" s="5">
        <f t="shared" si="1"/>
        <v>13.593908420175227</v>
      </c>
      <c r="I4" s="5">
        <f t="shared" si="1"/>
        <v>3.217858235972848</v>
      </c>
      <c r="J4" s="5">
        <f t="shared" si="1"/>
        <v>10.121463215815885</v>
      </c>
    </row>
    <row r="5" spans="1:10" ht="16.5" customHeight="1">
      <c r="A5" s="3" t="s">
        <v>8</v>
      </c>
      <c r="B5" s="107">
        <v>1780670</v>
      </c>
      <c r="C5" s="107">
        <v>888585</v>
      </c>
      <c r="D5" s="4">
        <f t="shared" si="2"/>
        <v>2669255</v>
      </c>
      <c r="E5" s="107">
        <v>2108953</v>
      </c>
      <c r="F5" s="107">
        <v>1007997</v>
      </c>
      <c r="G5" s="4">
        <f t="shared" si="0"/>
        <v>3116950</v>
      </c>
      <c r="H5" s="5">
        <f t="shared" si="1"/>
        <v>18.435925803208896</v>
      </c>
      <c r="I5" s="5">
        <f t="shared" si="1"/>
        <v>13.438444268134164</v>
      </c>
      <c r="J5" s="5">
        <f t="shared" si="1"/>
        <v>16.772282902907378</v>
      </c>
    </row>
    <row r="6" spans="1:10" ht="16.5" customHeight="1">
      <c r="A6" s="3" t="s">
        <v>9</v>
      </c>
      <c r="B6" s="107">
        <v>1817071</v>
      </c>
      <c r="C6" s="107">
        <v>915049</v>
      </c>
      <c r="D6" s="4">
        <f t="shared" si="2"/>
        <v>2732120</v>
      </c>
      <c r="E6" s="107">
        <v>2094765</v>
      </c>
      <c r="F6" s="107">
        <v>985724</v>
      </c>
      <c r="G6" s="4">
        <f t="shared" si="0"/>
        <v>3080489</v>
      </c>
      <c r="H6" s="5">
        <f t="shared" si="1"/>
        <v>15.282506847558519</v>
      </c>
      <c r="I6" s="5">
        <f t="shared" si="1"/>
        <v>7.723630100683132</v>
      </c>
      <c r="J6" s="5">
        <f t="shared" si="1"/>
        <v>12.750867458237568</v>
      </c>
    </row>
    <row r="7" spans="1:10" ht="16.5" customHeight="1">
      <c r="A7" s="3" t="s">
        <v>10</v>
      </c>
      <c r="B7" s="107">
        <v>1941863</v>
      </c>
      <c r="C7" s="107">
        <v>910885</v>
      </c>
      <c r="D7" s="4">
        <f t="shared" si="2"/>
        <v>2852748</v>
      </c>
      <c r="E7" s="107">
        <v>2174191</v>
      </c>
      <c r="F7" s="107">
        <v>1043699</v>
      </c>
      <c r="G7" s="4">
        <f t="shared" si="0"/>
        <v>3217890</v>
      </c>
      <c r="H7" s="5">
        <f t="shared" si="1"/>
        <v>11.964180789272971</v>
      </c>
      <c r="I7" s="5">
        <f t="shared" si="1"/>
        <v>14.580764860547713</v>
      </c>
      <c r="J7" s="5">
        <f t="shared" si="1"/>
        <v>12.799658434604112</v>
      </c>
    </row>
    <row r="8" spans="1:10" ht="16.5" customHeight="1">
      <c r="A8" s="3" t="s">
        <v>11</v>
      </c>
      <c r="B8" s="107">
        <v>1835465</v>
      </c>
      <c r="C8" s="107">
        <v>941287</v>
      </c>
      <c r="D8" s="4">
        <f t="shared" si="2"/>
        <v>2776752</v>
      </c>
      <c r="E8" s="107">
        <v>2117281</v>
      </c>
      <c r="F8" s="107">
        <v>1082002</v>
      </c>
      <c r="G8" s="4">
        <f t="shared" si="0"/>
        <v>3199283</v>
      </c>
      <c r="H8" s="5">
        <f t="shared" si="1"/>
        <v>15.353929385741495</v>
      </c>
      <c r="I8" s="5">
        <f t="shared" si="1"/>
        <v>14.949213151780484</v>
      </c>
      <c r="J8" s="5">
        <f t="shared" si="1"/>
        <v>15.216735235987944</v>
      </c>
    </row>
    <row r="9" spans="1:10" ht="16.5" customHeight="1">
      <c r="A9" s="3" t="s">
        <v>12</v>
      </c>
      <c r="B9" s="107">
        <v>2115965</v>
      </c>
      <c r="C9" s="107">
        <v>1139838</v>
      </c>
      <c r="D9" s="4">
        <f t="shared" si="2"/>
        <v>3255803</v>
      </c>
      <c r="E9" s="107">
        <v>2432123</v>
      </c>
      <c r="F9" s="107">
        <v>1278519</v>
      </c>
      <c r="G9" s="4">
        <f t="shared" si="0"/>
        <v>3710642</v>
      </c>
      <c r="H9" s="5">
        <f t="shared" si="1"/>
        <v>14.941551490691008</v>
      </c>
      <c r="I9" s="5">
        <f t="shared" si="1"/>
        <v>12.166728956220085</v>
      </c>
      <c r="J9" s="5">
        <f t="shared" si="1"/>
        <v>13.970101999414574</v>
      </c>
    </row>
    <row r="10" spans="1:10" ht="16.5" customHeight="1">
      <c r="A10" s="3" t="s">
        <v>13</v>
      </c>
      <c r="B10" s="107">
        <v>2063336</v>
      </c>
      <c r="C10" s="107">
        <v>1085438</v>
      </c>
      <c r="D10" s="4">
        <f t="shared" si="2"/>
        <v>3148774</v>
      </c>
      <c r="E10" s="107">
        <v>2317500</v>
      </c>
      <c r="F10" s="107">
        <v>1214291</v>
      </c>
      <c r="G10" s="4">
        <f t="shared" si="0"/>
        <v>3531791</v>
      </c>
      <c r="H10" s="5">
        <f t="shared" si="1"/>
        <v>12.318110089680022</v>
      </c>
      <c r="I10" s="5">
        <f t="shared" si="1"/>
        <v>11.871060346145978</v>
      </c>
      <c r="J10" s="5">
        <f t="shared" si="1"/>
        <v>12.164004148916362</v>
      </c>
    </row>
    <row r="11" spans="1:10" ht="16.5" customHeight="1">
      <c r="A11" s="3" t="s">
        <v>14</v>
      </c>
      <c r="B11" s="107">
        <v>1792550</v>
      </c>
      <c r="C11" s="107">
        <v>890593</v>
      </c>
      <c r="D11" s="4">
        <f t="shared" si="2"/>
        <v>2683143</v>
      </c>
      <c r="E11" s="107">
        <v>2025041</v>
      </c>
      <c r="F11" s="107">
        <v>984372</v>
      </c>
      <c r="G11" s="4">
        <f t="shared" si="0"/>
        <v>3009413</v>
      </c>
      <c r="H11" s="5">
        <f t="shared" si="1"/>
        <v>12.969847424060688</v>
      </c>
      <c r="I11" s="5">
        <f t="shared" si="1"/>
        <v>10.52995026909036</v>
      </c>
      <c r="J11" s="5">
        <f t="shared" si="1"/>
        <v>12.159992963476052</v>
      </c>
    </row>
    <row r="12" spans="1:15" ht="16.5" customHeight="1">
      <c r="A12" s="3" t="s">
        <v>15</v>
      </c>
      <c r="B12" s="107">
        <v>2007325</v>
      </c>
      <c r="C12" s="107">
        <v>939045</v>
      </c>
      <c r="D12" s="4">
        <f t="shared" si="2"/>
        <v>2946370</v>
      </c>
      <c r="E12" s="107">
        <v>2210263</v>
      </c>
      <c r="F12" s="107">
        <v>1055171</v>
      </c>
      <c r="G12" s="4">
        <f t="shared" si="0"/>
        <v>3265434</v>
      </c>
      <c r="H12" s="5">
        <f t="shared" si="1"/>
        <v>10.10987259163314</v>
      </c>
      <c r="I12" s="5">
        <f t="shared" si="1"/>
        <v>12.36639351681761</v>
      </c>
      <c r="J12" s="5">
        <f t="shared" si="1"/>
        <v>10.82905405634731</v>
      </c>
      <c r="O12" s="6"/>
    </row>
    <row r="13" spans="1:15" ht="16.5" customHeight="1">
      <c r="A13" s="3" t="s">
        <v>16</v>
      </c>
      <c r="B13" s="107">
        <v>2018613</v>
      </c>
      <c r="C13" s="107">
        <v>948418</v>
      </c>
      <c r="D13" s="4">
        <f t="shared" si="2"/>
        <v>2967031</v>
      </c>
      <c r="E13" s="107">
        <v>2243446</v>
      </c>
      <c r="F13" s="107">
        <v>1066251</v>
      </c>
      <c r="G13" s="4">
        <f t="shared" si="0"/>
        <v>3309697</v>
      </c>
      <c r="H13" s="5">
        <f t="shared" si="1"/>
        <v>11.137994256452322</v>
      </c>
      <c r="I13" s="5">
        <f t="shared" si="1"/>
        <v>12.424163185430892</v>
      </c>
      <c r="J13" s="5">
        <f t="shared" si="1"/>
        <v>11.549120989972806</v>
      </c>
      <c r="O13" s="6"/>
    </row>
    <row r="14" spans="1:10" ht="15">
      <c r="A14" s="3" t="s">
        <v>17</v>
      </c>
      <c r="B14" s="107">
        <v>2088591</v>
      </c>
      <c r="C14" s="107">
        <v>1082785</v>
      </c>
      <c r="D14" s="4">
        <f t="shared" si="2"/>
        <v>3171376</v>
      </c>
      <c r="E14" s="107">
        <v>2294195</v>
      </c>
      <c r="F14" s="107">
        <v>1233965</v>
      </c>
      <c r="G14" s="107">
        <f t="shared" si="0"/>
        <v>3528160</v>
      </c>
      <c r="H14" s="5">
        <f>(E14/B14-1)*100</f>
        <v>9.844148519264895</v>
      </c>
      <c r="I14" s="5">
        <f t="shared" si="1"/>
        <v>13.962143915920521</v>
      </c>
      <c r="J14" s="5">
        <f t="shared" si="1"/>
        <v>11.250132434627735</v>
      </c>
    </row>
    <row r="15" spans="1:10" ht="15">
      <c r="A15" s="1" t="s">
        <v>3</v>
      </c>
      <c r="B15" s="108">
        <f>SUM(B3:B14)</f>
        <v>22753467</v>
      </c>
      <c r="C15" s="108">
        <f aca="true" t="shared" si="3" ref="C15:G15">SUM(C3:C14)</f>
        <v>11502272</v>
      </c>
      <c r="D15" s="108">
        <f t="shared" si="3"/>
        <v>34255739</v>
      </c>
      <c r="E15" s="108">
        <f t="shared" si="3"/>
        <v>25674556</v>
      </c>
      <c r="F15" s="108">
        <f t="shared" si="3"/>
        <v>12758456</v>
      </c>
      <c r="G15" s="108">
        <f t="shared" si="3"/>
        <v>38433012</v>
      </c>
      <c r="H15" s="7">
        <f>(E15/B15-1)*100</f>
        <v>12.83799519431479</v>
      </c>
      <c r="I15" s="7">
        <f>(F15/C15-1)*100</f>
        <v>10.92118148484056</v>
      </c>
      <c r="J15" s="7">
        <f>(G15/D15-1)*100</f>
        <v>12.194374203983749</v>
      </c>
    </row>
    <row r="16" spans="4:14" ht="15">
      <c r="D16" s="8"/>
      <c r="G16" s="8"/>
      <c r="K16" s="9"/>
      <c r="N16" s="8"/>
    </row>
    <row r="17" spans="4:14" ht="15">
      <c r="D17" s="8"/>
      <c r="G17" s="8"/>
      <c r="H17" s="8"/>
      <c r="J17" s="8"/>
      <c r="L17" s="9"/>
      <c r="N17" s="8"/>
    </row>
    <row r="18" spans="4:14" ht="15">
      <c r="D18" s="8"/>
      <c r="G18" s="8"/>
      <c r="K18" s="10"/>
      <c r="N18" s="8"/>
    </row>
    <row r="19" spans="9:10" ht="15">
      <c r="I19" s="10"/>
      <c r="J19" s="10"/>
    </row>
    <row r="20" spans="11:22" ht="15">
      <c r="K20" s="11"/>
      <c r="L20" s="12"/>
      <c r="M20" s="12"/>
      <c r="N20" s="12"/>
      <c r="R20" s="12"/>
      <c r="S20" s="12"/>
      <c r="T20" s="12"/>
      <c r="U20" s="12"/>
      <c r="V20" s="12"/>
    </row>
    <row r="21" spans="9:14" ht="12.75">
      <c r="I21" s="13"/>
      <c r="J21" s="9"/>
      <c r="K21" s="9"/>
      <c r="N21" s="8"/>
    </row>
    <row r="22" spans="8:14" ht="12.75">
      <c r="H22" s="13"/>
      <c r="J22" s="14"/>
      <c r="N22" s="15"/>
    </row>
    <row r="23" spans="2:10" ht="12.75">
      <c r="B23" s="9"/>
      <c r="C23" s="9"/>
      <c r="D23" s="9"/>
      <c r="E23" s="9"/>
      <c r="F23" s="9"/>
      <c r="G23" s="9"/>
      <c r="H23" s="9"/>
      <c r="I23" s="9"/>
      <c r="J23" s="9"/>
    </row>
    <row r="24" ht="12.75">
      <c r="N24" s="8"/>
    </row>
    <row r="25" spans="12:13" ht="12.75">
      <c r="L25" s="9"/>
      <c r="M25" s="9"/>
    </row>
    <row r="26" spans="2:10" ht="12.75">
      <c r="B26" s="9"/>
      <c r="C26" s="9"/>
      <c r="D26" s="9"/>
      <c r="E26" s="9"/>
      <c r="F26" s="9"/>
      <c r="G26" s="9"/>
      <c r="H26" s="9"/>
      <c r="I26" s="9"/>
      <c r="J26" s="9"/>
    </row>
    <row r="27" spans="2:10" ht="12.75">
      <c r="B27" s="9"/>
      <c r="C27" s="9"/>
      <c r="D27" s="9"/>
      <c r="E27" s="9"/>
      <c r="F27" s="9"/>
      <c r="G27" s="9"/>
      <c r="H27" s="9"/>
      <c r="I27" s="9"/>
      <c r="J27" s="9"/>
    </row>
    <row r="28" spans="14:16" ht="12.75">
      <c r="N28" s="9"/>
      <c r="O28" s="9"/>
      <c r="P28" s="9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</sheetData>
  <mergeCells count="3">
    <mergeCell ref="B1:D1"/>
    <mergeCell ref="E1:G1"/>
    <mergeCell ref="H1:J1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23"/>
  <sheetViews>
    <sheetView showOutlineSymbols="0" workbookViewId="0" topLeftCell="A1">
      <selection activeCell="A1" sqref="A1:P2"/>
    </sheetView>
  </sheetViews>
  <sheetFormatPr defaultColWidth="8.00390625" defaultRowHeight="12.75" customHeight="1"/>
  <cols>
    <col min="1" max="1" width="9.140625" style="16" bestFit="1" customWidth="1"/>
    <col min="2" max="2" width="10.140625" style="16" bestFit="1" customWidth="1"/>
    <col min="3" max="4" width="10.00390625" style="16" bestFit="1" customWidth="1"/>
    <col min="5" max="5" width="10.28125" style="16" bestFit="1" customWidth="1"/>
    <col min="6" max="6" width="11.140625" style="16" bestFit="1" customWidth="1"/>
    <col min="7" max="11" width="11.28125" style="16" customWidth="1"/>
    <col min="12" max="12" width="8.421875" style="16" bestFit="1" customWidth="1"/>
    <col min="13" max="13" width="7.140625" style="16" bestFit="1" customWidth="1"/>
    <col min="14" max="15" width="8.421875" style="16" bestFit="1" customWidth="1"/>
    <col min="16" max="16" width="7.8515625" style="16" bestFit="1" customWidth="1"/>
    <col min="17" max="17" width="14.28125" style="16" customWidth="1"/>
    <col min="18" max="20" width="9.28125" style="16" customWidth="1"/>
    <col min="21" max="21" width="6.8515625" style="16" customWidth="1"/>
    <col min="22" max="22" width="7.8515625" style="16" bestFit="1" customWidth="1"/>
    <col min="23" max="258" width="6.8515625" style="16" customWidth="1"/>
    <col min="259" max="16384" width="8.00390625" style="16" customWidth="1"/>
  </cols>
  <sheetData>
    <row r="1" spans="1:16" ht="15" customHeight="1">
      <c r="A1" s="133" t="s">
        <v>18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</row>
    <row r="2" spans="1:16" ht="18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</row>
    <row r="3" spans="1:16" ht="12.75" customHeight="1">
      <c r="A3" s="17"/>
      <c r="B3" s="131">
        <v>2014</v>
      </c>
      <c r="C3" s="131"/>
      <c r="D3" s="131"/>
      <c r="E3" s="131"/>
      <c r="F3" s="131"/>
      <c r="G3" s="131">
        <v>2015</v>
      </c>
      <c r="H3" s="131"/>
      <c r="I3" s="131"/>
      <c r="J3" s="131"/>
      <c r="K3" s="131"/>
      <c r="L3" s="131" t="s">
        <v>19</v>
      </c>
      <c r="M3" s="131"/>
      <c r="N3" s="131"/>
      <c r="O3" s="131"/>
      <c r="P3" s="17"/>
    </row>
    <row r="4" spans="1:16" ht="12.75" customHeight="1">
      <c r="A4" s="17"/>
      <c r="B4" s="131" t="s">
        <v>4</v>
      </c>
      <c r="C4" s="131"/>
      <c r="D4" s="131" t="s">
        <v>5</v>
      </c>
      <c r="E4" s="131"/>
      <c r="F4" s="132" t="s">
        <v>3</v>
      </c>
      <c r="G4" s="131" t="s">
        <v>4</v>
      </c>
      <c r="H4" s="131"/>
      <c r="I4" s="131" t="s">
        <v>5</v>
      </c>
      <c r="J4" s="131"/>
      <c r="K4" s="132" t="s">
        <v>3</v>
      </c>
      <c r="L4" s="131" t="s">
        <v>4</v>
      </c>
      <c r="M4" s="131"/>
      <c r="N4" s="131" t="s">
        <v>20</v>
      </c>
      <c r="O4" s="131"/>
      <c r="P4" s="132" t="s">
        <v>3</v>
      </c>
    </row>
    <row r="5" spans="1:16" ht="12.75" customHeight="1">
      <c r="A5" s="17"/>
      <c r="B5" s="18" t="s">
        <v>21</v>
      </c>
      <c r="C5" s="18" t="s">
        <v>22</v>
      </c>
      <c r="D5" s="18" t="s">
        <v>21</v>
      </c>
      <c r="E5" s="18" t="s">
        <v>22</v>
      </c>
      <c r="F5" s="132"/>
      <c r="G5" s="106" t="s">
        <v>21</v>
      </c>
      <c r="H5" s="106" t="s">
        <v>22</v>
      </c>
      <c r="I5" s="106" t="s">
        <v>21</v>
      </c>
      <c r="J5" s="106" t="s">
        <v>22</v>
      </c>
      <c r="K5" s="132"/>
      <c r="L5" s="106" t="s">
        <v>21</v>
      </c>
      <c r="M5" s="106" t="s">
        <v>22</v>
      </c>
      <c r="N5" s="106" t="s">
        <v>21</v>
      </c>
      <c r="O5" s="106" t="s">
        <v>22</v>
      </c>
      <c r="P5" s="132"/>
    </row>
    <row r="6" spans="1:19" ht="15">
      <c r="A6" s="20" t="s">
        <v>23</v>
      </c>
      <c r="B6" s="21">
        <v>891108</v>
      </c>
      <c r="C6" s="21">
        <v>848472</v>
      </c>
      <c r="D6" s="22">
        <v>493415</v>
      </c>
      <c r="E6" s="22">
        <v>486073</v>
      </c>
      <c r="F6" s="22">
        <v>2719068</v>
      </c>
      <c r="G6" s="23">
        <f>SUM('[1]pax x terminal var%'!L5)</f>
        <v>971575</v>
      </c>
      <c r="H6" s="23">
        <f>SUM('[1]pax x terminal var%'!M5)</f>
        <v>921748</v>
      </c>
      <c r="I6" s="23">
        <f>SUM('[1]pax x terminal var%'!N5)</f>
        <v>502674</v>
      </c>
      <c r="J6" s="23">
        <f>SUM('[1]pax x terminal var%'!O5)</f>
        <v>497803</v>
      </c>
      <c r="K6" s="23">
        <f aca="true" t="shared" si="0" ref="K6:K13">SUM(G6:J6)</f>
        <v>2893800</v>
      </c>
      <c r="L6" s="24">
        <f aca="true" t="shared" si="1" ref="L6:P18">+(G6/B6-1)*100</f>
        <v>9.029994119680218</v>
      </c>
      <c r="M6" s="24">
        <f t="shared" si="1"/>
        <v>8.636230777208919</v>
      </c>
      <c r="N6" s="24">
        <f t="shared" si="1"/>
        <v>1.8765136852345377</v>
      </c>
      <c r="O6" s="24">
        <f t="shared" si="1"/>
        <v>2.4132177677015587</v>
      </c>
      <c r="P6" s="25">
        <f t="shared" si="1"/>
        <v>6.4261724973410095</v>
      </c>
      <c r="Q6" s="26"/>
      <c r="R6" s="26"/>
      <c r="S6" s="27"/>
    </row>
    <row r="7" spans="1:19" ht="15">
      <c r="A7" s="20" t="s">
        <v>24</v>
      </c>
      <c r="B7" s="21">
        <v>773838</v>
      </c>
      <c r="C7" s="21">
        <v>778600</v>
      </c>
      <c r="D7" s="22">
        <v>395137</v>
      </c>
      <c r="E7" s="22">
        <v>385724</v>
      </c>
      <c r="F7" s="22">
        <v>2333299</v>
      </c>
      <c r="G7" s="23">
        <v>885805</v>
      </c>
      <c r="H7" s="23">
        <v>877670</v>
      </c>
      <c r="I7" s="23">
        <v>408436</v>
      </c>
      <c r="J7" s="23">
        <v>397552</v>
      </c>
      <c r="K7" s="23">
        <f>SUM(G7:J7)</f>
        <v>2569463</v>
      </c>
      <c r="L7" s="24">
        <f t="shared" si="1"/>
        <v>14.469049077455498</v>
      </c>
      <c r="M7" s="24">
        <f t="shared" si="1"/>
        <v>12.724120215771894</v>
      </c>
      <c r="N7" s="24">
        <f t="shared" si="1"/>
        <v>3.3656681100479036</v>
      </c>
      <c r="O7" s="24">
        <f t="shared" si="1"/>
        <v>3.0664412896267867</v>
      </c>
      <c r="P7" s="25">
        <f t="shared" si="1"/>
        <v>10.121463215815885</v>
      </c>
      <c r="Q7" s="26"/>
      <c r="R7" s="26"/>
      <c r="S7" s="27"/>
    </row>
    <row r="8" spans="1:19" ht="15">
      <c r="A8" s="20" t="s">
        <v>25</v>
      </c>
      <c r="B8" s="21">
        <v>893393</v>
      </c>
      <c r="C8" s="21">
        <v>887277</v>
      </c>
      <c r="D8" s="22">
        <v>434554</v>
      </c>
      <c r="E8" s="22">
        <v>454031</v>
      </c>
      <c r="F8" s="22">
        <v>2669255</v>
      </c>
      <c r="G8" s="23">
        <v>1040745</v>
      </c>
      <c r="H8" s="23">
        <v>1068208</v>
      </c>
      <c r="I8" s="23">
        <v>472704</v>
      </c>
      <c r="J8" s="23">
        <v>535293</v>
      </c>
      <c r="K8" s="23">
        <f t="shared" si="0"/>
        <v>3116950</v>
      </c>
      <c r="L8" s="24">
        <f t="shared" si="1"/>
        <v>16.493525245888428</v>
      </c>
      <c r="M8" s="24">
        <f t="shared" si="1"/>
        <v>20.3917153267807</v>
      </c>
      <c r="N8" s="24">
        <f t="shared" si="1"/>
        <v>8.779116059223945</v>
      </c>
      <c r="O8" s="24">
        <f t="shared" si="1"/>
        <v>17.897896839643114</v>
      </c>
      <c r="P8" s="25">
        <f t="shared" si="1"/>
        <v>16.772282902907378</v>
      </c>
      <c r="Q8" s="26"/>
      <c r="R8" s="26"/>
      <c r="S8" s="27"/>
    </row>
    <row r="9" spans="1:19" ht="15">
      <c r="A9" s="20" t="s">
        <v>26</v>
      </c>
      <c r="B9" s="21">
        <v>899993</v>
      </c>
      <c r="C9" s="21">
        <v>917078</v>
      </c>
      <c r="D9" s="22">
        <v>440042</v>
      </c>
      <c r="E9" s="22">
        <v>475007</v>
      </c>
      <c r="F9" s="22">
        <v>2732120</v>
      </c>
      <c r="G9" s="23">
        <v>1056941</v>
      </c>
      <c r="H9" s="23">
        <v>1037824</v>
      </c>
      <c r="I9" s="23">
        <v>497283</v>
      </c>
      <c r="J9" s="23">
        <v>488441</v>
      </c>
      <c r="K9" s="23">
        <f t="shared" si="0"/>
        <v>3080489</v>
      </c>
      <c r="L9" s="24">
        <f t="shared" si="1"/>
        <v>17.438802301795686</v>
      </c>
      <c r="M9" s="24">
        <f t="shared" si="1"/>
        <v>13.166382794048047</v>
      </c>
      <c r="N9" s="24">
        <f t="shared" si="1"/>
        <v>13.008076501788457</v>
      </c>
      <c r="O9" s="24">
        <f t="shared" si="1"/>
        <v>2.8281688480380263</v>
      </c>
      <c r="P9" s="25">
        <f t="shared" si="1"/>
        <v>12.750867458237568</v>
      </c>
      <c r="Q9" s="26"/>
      <c r="R9" s="26"/>
      <c r="S9" s="27"/>
    </row>
    <row r="10" spans="1:19" ht="15">
      <c r="A10" s="20" t="s">
        <v>27</v>
      </c>
      <c r="B10" s="21">
        <v>969678</v>
      </c>
      <c r="C10" s="21">
        <v>972185</v>
      </c>
      <c r="D10" s="22">
        <v>448932</v>
      </c>
      <c r="E10" s="22">
        <v>461953</v>
      </c>
      <c r="F10" s="22">
        <v>2852748</v>
      </c>
      <c r="G10" s="23">
        <v>1091483</v>
      </c>
      <c r="H10" s="23">
        <v>1082708</v>
      </c>
      <c r="I10" s="28">
        <v>516399</v>
      </c>
      <c r="J10" s="23">
        <v>527300</v>
      </c>
      <c r="K10" s="23">
        <f t="shared" si="0"/>
        <v>3217890</v>
      </c>
      <c r="L10" s="24">
        <f t="shared" si="1"/>
        <v>12.561386357120607</v>
      </c>
      <c r="M10" s="24">
        <f t="shared" si="1"/>
        <v>11.368515251726773</v>
      </c>
      <c r="N10" s="24">
        <f t="shared" si="1"/>
        <v>15.028333912485635</v>
      </c>
      <c r="O10" s="24">
        <f t="shared" si="1"/>
        <v>14.145811370420791</v>
      </c>
      <c r="P10" s="25">
        <f t="shared" si="1"/>
        <v>12.799658434604112</v>
      </c>
      <c r="Q10" s="26"/>
      <c r="R10" s="26"/>
      <c r="S10" s="27"/>
    </row>
    <row r="11" spans="1:19" ht="15">
      <c r="A11" s="20" t="s">
        <v>28</v>
      </c>
      <c r="B11" s="21">
        <v>918826</v>
      </c>
      <c r="C11" s="21">
        <v>916639</v>
      </c>
      <c r="D11" s="22">
        <v>473907</v>
      </c>
      <c r="E11" s="22">
        <v>467380</v>
      </c>
      <c r="F11" s="22">
        <v>2776752</v>
      </c>
      <c r="G11" s="23">
        <v>1056016</v>
      </c>
      <c r="H11" s="23">
        <v>1061265</v>
      </c>
      <c r="I11" s="28">
        <v>552932</v>
      </c>
      <c r="J11" s="23">
        <v>529070</v>
      </c>
      <c r="K11" s="23">
        <f t="shared" si="0"/>
        <v>3199283</v>
      </c>
      <c r="L11" s="24">
        <f t="shared" si="1"/>
        <v>14.931009788578042</v>
      </c>
      <c r="M11" s="24">
        <f t="shared" si="1"/>
        <v>15.777858022623947</v>
      </c>
      <c r="N11" s="24">
        <f t="shared" si="1"/>
        <v>16.67521264720715</v>
      </c>
      <c r="O11" s="24">
        <f t="shared" si="1"/>
        <v>13.19910993196114</v>
      </c>
      <c r="P11" s="25">
        <f t="shared" si="1"/>
        <v>15.216735235987944</v>
      </c>
      <c r="Q11" s="26"/>
      <c r="R11" s="26"/>
      <c r="S11" s="27"/>
    </row>
    <row r="12" spans="1:19" ht="15">
      <c r="A12" s="20" t="s">
        <v>29</v>
      </c>
      <c r="B12" s="21">
        <v>1045105</v>
      </c>
      <c r="C12" s="21">
        <v>1070860</v>
      </c>
      <c r="D12" s="22">
        <v>550480</v>
      </c>
      <c r="E12" s="22">
        <v>589358</v>
      </c>
      <c r="F12" s="22">
        <v>3255803</v>
      </c>
      <c r="G12" s="23">
        <v>1203934</v>
      </c>
      <c r="H12" s="23">
        <v>1228189</v>
      </c>
      <c r="I12" s="28">
        <v>617552</v>
      </c>
      <c r="J12" s="23">
        <v>660967</v>
      </c>
      <c r="K12" s="23">
        <f t="shared" si="0"/>
        <v>3710642</v>
      </c>
      <c r="L12" s="24">
        <f t="shared" si="1"/>
        <v>15.197420354892577</v>
      </c>
      <c r="M12" s="24">
        <f t="shared" si="1"/>
        <v>14.691836467885633</v>
      </c>
      <c r="N12" s="24">
        <f t="shared" si="1"/>
        <v>12.184275541345734</v>
      </c>
      <c r="O12" s="24">
        <f t="shared" si="1"/>
        <v>12.150339861340642</v>
      </c>
      <c r="P12" s="25">
        <f t="shared" si="1"/>
        <v>13.970101999414574</v>
      </c>
      <c r="Q12" s="26"/>
      <c r="R12" s="26"/>
      <c r="S12" s="27"/>
    </row>
    <row r="13" spans="1:19" ht="15">
      <c r="A13" s="20" t="s">
        <v>30</v>
      </c>
      <c r="B13" s="21">
        <v>1044980</v>
      </c>
      <c r="C13" s="21">
        <v>1018356</v>
      </c>
      <c r="D13" s="22">
        <v>550476</v>
      </c>
      <c r="E13" s="22">
        <v>534962</v>
      </c>
      <c r="F13" s="22">
        <v>3148774</v>
      </c>
      <c r="G13" s="23">
        <v>1171638</v>
      </c>
      <c r="H13" s="23">
        <v>1145862</v>
      </c>
      <c r="I13" s="28">
        <v>616193</v>
      </c>
      <c r="J13" s="23">
        <v>598098</v>
      </c>
      <c r="K13" s="23">
        <f t="shared" si="0"/>
        <v>3531791</v>
      </c>
      <c r="L13" s="24">
        <f t="shared" si="1"/>
        <v>12.12061474860764</v>
      </c>
      <c r="M13" s="24">
        <f t="shared" si="1"/>
        <v>12.520768768485668</v>
      </c>
      <c r="N13" s="24">
        <f t="shared" si="1"/>
        <v>11.93821347343027</v>
      </c>
      <c r="O13" s="24">
        <f t="shared" si="1"/>
        <v>11.80195976536651</v>
      </c>
      <c r="P13" s="25">
        <f t="shared" si="1"/>
        <v>12.164004148916362</v>
      </c>
      <c r="Q13" s="26"/>
      <c r="R13" s="26"/>
      <c r="S13" s="27"/>
    </row>
    <row r="14" spans="1:19" ht="15">
      <c r="A14" s="20" t="s">
        <v>31</v>
      </c>
      <c r="B14" s="21">
        <v>899372</v>
      </c>
      <c r="C14" s="21">
        <v>893178</v>
      </c>
      <c r="D14" s="22">
        <v>439992</v>
      </c>
      <c r="E14" s="22">
        <v>450601</v>
      </c>
      <c r="F14" s="22">
        <v>2683143</v>
      </c>
      <c r="G14" s="23">
        <v>1010210</v>
      </c>
      <c r="H14" s="23">
        <v>1014831</v>
      </c>
      <c r="I14" s="28">
        <v>487273</v>
      </c>
      <c r="J14" s="23">
        <v>497099</v>
      </c>
      <c r="K14" s="23">
        <f>SUM(G14:J14)</f>
        <v>3009413</v>
      </c>
      <c r="L14" s="24">
        <f t="shared" si="1"/>
        <v>12.32393269970602</v>
      </c>
      <c r="M14" s="24">
        <f t="shared" si="1"/>
        <v>13.620241430039703</v>
      </c>
      <c r="N14" s="24">
        <f t="shared" si="1"/>
        <v>10.745877197767228</v>
      </c>
      <c r="O14" s="24">
        <f t="shared" si="1"/>
        <v>10.319107148008989</v>
      </c>
      <c r="P14" s="25">
        <f t="shared" si="1"/>
        <v>12.159992963476052</v>
      </c>
      <c r="Q14" s="26"/>
      <c r="R14" s="26"/>
      <c r="S14" s="27"/>
    </row>
    <row r="15" spans="1:18" ht="15">
      <c r="A15" s="20" t="s">
        <v>32</v>
      </c>
      <c r="B15" s="21">
        <v>987877</v>
      </c>
      <c r="C15" s="21">
        <v>1019448</v>
      </c>
      <c r="D15" s="22">
        <v>483971</v>
      </c>
      <c r="E15" s="22">
        <v>455074</v>
      </c>
      <c r="F15" s="22">
        <v>2946370</v>
      </c>
      <c r="G15" s="23">
        <v>1098020</v>
      </c>
      <c r="H15" s="23">
        <v>1112243</v>
      </c>
      <c r="I15" s="28">
        <v>546062</v>
      </c>
      <c r="J15" s="23">
        <v>509109</v>
      </c>
      <c r="K15" s="23">
        <v>3265434</v>
      </c>
      <c r="L15" s="24">
        <f t="shared" si="1"/>
        <v>11.149464963755618</v>
      </c>
      <c r="M15" s="24">
        <f t="shared" si="1"/>
        <v>9.10247506493711</v>
      </c>
      <c r="N15" s="24">
        <f t="shared" si="1"/>
        <v>12.829487717239264</v>
      </c>
      <c r="O15" s="24">
        <f t="shared" si="1"/>
        <v>11.873893037176364</v>
      </c>
      <c r="P15" s="25">
        <f t="shared" si="1"/>
        <v>10.82905405634731</v>
      </c>
      <c r="Q15" s="26"/>
      <c r="R15" s="26"/>
    </row>
    <row r="16" spans="1:18" ht="15">
      <c r="A16" s="20" t="s">
        <v>33</v>
      </c>
      <c r="B16" s="21">
        <v>1004642</v>
      </c>
      <c r="C16" s="21">
        <v>1013971</v>
      </c>
      <c r="D16" s="22">
        <v>484719</v>
      </c>
      <c r="E16" s="22">
        <v>463699</v>
      </c>
      <c r="F16" s="22">
        <v>2967031</v>
      </c>
      <c r="G16" s="23">
        <v>1117690</v>
      </c>
      <c r="H16" s="23">
        <v>1125756</v>
      </c>
      <c r="I16" s="28">
        <v>545301</v>
      </c>
      <c r="J16" s="23">
        <v>520950</v>
      </c>
      <c r="K16" s="23">
        <v>3309697</v>
      </c>
      <c r="L16" s="24">
        <f t="shared" si="1"/>
        <v>11.252565590528762</v>
      </c>
      <c r="M16" s="24">
        <f t="shared" si="1"/>
        <v>11.024477031394397</v>
      </c>
      <c r="N16" s="24">
        <f t="shared" si="1"/>
        <v>12.498375347366197</v>
      </c>
      <c r="O16" s="24">
        <f t="shared" si="1"/>
        <v>12.346586902279277</v>
      </c>
      <c r="P16" s="25">
        <f t="shared" si="1"/>
        <v>11.549120989972806</v>
      </c>
      <c r="Q16" s="26"/>
      <c r="R16" s="26"/>
    </row>
    <row r="17" spans="1:18" ht="15">
      <c r="A17" s="20" t="s">
        <v>34</v>
      </c>
      <c r="B17" s="21">
        <v>1006153</v>
      </c>
      <c r="C17" s="21">
        <v>1082438</v>
      </c>
      <c r="D17" s="22">
        <v>551309</v>
      </c>
      <c r="E17" s="22">
        <v>531476</v>
      </c>
      <c r="F17" s="22">
        <v>3171376</v>
      </c>
      <c r="G17" s="23">
        <v>1108654</v>
      </c>
      <c r="H17" s="23">
        <v>1185541</v>
      </c>
      <c r="I17" s="28">
        <v>633555</v>
      </c>
      <c r="J17" s="23">
        <v>600410</v>
      </c>
      <c r="K17" s="23">
        <f>SUM(G17:J17)</f>
        <v>3528160</v>
      </c>
      <c r="L17" s="24">
        <f>+(G17/B17-1)*100</f>
        <v>10.187416824280193</v>
      </c>
      <c r="M17" s="24">
        <f t="shared" si="1"/>
        <v>9.525072105746467</v>
      </c>
      <c r="N17" s="24">
        <f t="shared" si="1"/>
        <v>14.918312597835337</v>
      </c>
      <c r="O17" s="24">
        <f t="shared" si="1"/>
        <v>12.970294049025721</v>
      </c>
      <c r="P17" s="25">
        <f t="shared" si="1"/>
        <v>11.250132434627735</v>
      </c>
      <c r="Q17" s="26"/>
      <c r="R17" s="26"/>
    </row>
    <row r="18" spans="1:16" ht="15">
      <c r="A18" s="17" t="s">
        <v>3</v>
      </c>
      <c r="B18" s="29">
        <f>SUM(B6:B17)</f>
        <v>11334965</v>
      </c>
      <c r="C18" s="29">
        <f aca="true" t="shared" si="2" ref="C18:K18">SUM(C6:C17)</f>
        <v>11418502</v>
      </c>
      <c r="D18" s="29">
        <f t="shared" si="2"/>
        <v>5746934</v>
      </c>
      <c r="E18" s="29">
        <f t="shared" si="2"/>
        <v>5755338</v>
      </c>
      <c r="F18" s="29">
        <f t="shared" si="2"/>
        <v>34255739</v>
      </c>
      <c r="G18" s="29">
        <f t="shared" si="2"/>
        <v>12812711</v>
      </c>
      <c r="H18" s="29">
        <f t="shared" si="2"/>
        <v>12861845</v>
      </c>
      <c r="I18" s="29">
        <f t="shared" si="2"/>
        <v>6396364</v>
      </c>
      <c r="J18" s="29">
        <f t="shared" si="2"/>
        <v>6362092</v>
      </c>
      <c r="K18" s="29">
        <f t="shared" si="2"/>
        <v>38433012</v>
      </c>
      <c r="L18" s="30">
        <f>+(G18/B18-1)*100</f>
        <v>13.037058341159401</v>
      </c>
      <c r="M18" s="30">
        <f>+(H18/C18-1)*100</f>
        <v>12.64038838019208</v>
      </c>
      <c r="N18" s="30">
        <f>+(I18/D18-1)*100</f>
        <v>11.30046038461552</v>
      </c>
      <c r="O18" s="30">
        <f t="shared" si="1"/>
        <v>10.542456411769386</v>
      </c>
      <c r="P18" s="30">
        <f t="shared" si="1"/>
        <v>12.194374203983749</v>
      </c>
    </row>
    <row r="21" ht="12.75" customHeight="1">
      <c r="K21" s="31"/>
    </row>
    <row r="23" spans="9:11" ht="12.75" customHeight="1">
      <c r="I23" s="31"/>
      <c r="J23" s="31"/>
      <c r="K23" s="31"/>
    </row>
  </sheetData>
  <mergeCells count="13">
    <mergeCell ref="L4:M4"/>
    <mergeCell ref="N4:O4"/>
    <mergeCell ref="P4:P5"/>
    <mergeCell ref="A1:P2"/>
    <mergeCell ref="B3:F3"/>
    <mergeCell ref="G3:K3"/>
    <mergeCell ref="L3:O3"/>
    <mergeCell ref="B4:C4"/>
    <mergeCell ref="D4:E4"/>
    <mergeCell ref="F4:F5"/>
    <mergeCell ref="G4:H4"/>
    <mergeCell ref="I4:J4"/>
    <mergeCell ref="K4:K5"/>
  </mergeCells>
  <printOptions/>
  <pageMargins left="0" right="0" top="0" bottom="0" header="0" footer="0"/>
  <pageSetup fitToHeight="0" fitToWidth="0" horizontalDpi="600" verticalDpi="600" orientation="portrait" copies="0"/>
  <ignoredErrors>
    <ignoredError sqref="K7:K1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zoomScale="85" zoomScaleNormal="85" workbookViewId="0" topLeftCell="A1">
      <selection activeCell="A2" sqref="A2"/>
    </sheetView>
  </sheetViews>
  <sheetFormatPr defaultColWidth="11.421875" defaultRowHeight="15"/>
  <sheetData>
    <row r="1" spans="1:16" ht="24" thickBot="1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1:16" ht="19.5" customHeight="1" thickBot="1">
      <c r="A2" s="32"/>
      <c r="B2" s="138" t="s">
        <v>35</v>
      </c>
      <c r="C2" s="139"/>
      <c r="D2" s="139"/>
      <c r="E2" s="139"/>
      <c r="F2" s="140"/>
      <c r="G2" s="138" t="s">
        <v>36</v>
      </c>
      <c r="H2" s="139"/>
      <c r="I2" s="139"/>
      <c r="J2" s="139"/>
      <c r="K2" s="139"/>
      <c r="L2" s="138" t="s">
        <v>37</v>
      </c>
      <c r="M2" s="139"/>
      <c r="N2" s="139"/>
      <c r="O2" s="139"/>
      <c r="P2" s="140"/>
    </row>
    <row r="3" spans="1:16" ht="15">
      <c r="A3" s="33"/>
      <c r="B3" s="141" t="s">
        <v>4</v>
      </c>
      <c r="C3" s="134"/>
      <c r="D3" s="134" t="s">
        <v>5</v>
      </c>
      <c r="E3" s="134"/>
      <c r="F3" s="135" t="s">
        <v>3</v>
      </c>
      <c r="G3" s="141" t="s">
        <v>4</v>
      </c>
      <c r="H3" s="134"/>
      <c r="I3" s="134" t="s">
        <v>5</v>
      </c>
      <c r="J3" s="134"/>
      <c r="K3" s="135" t="s">
        <v>3</v>
      </c>
      <c r="L3" s="141" t="s">
        <v>4</v>
      </c>
      <c r="M3" s="134"/>
      <c r="N3" s="134" t="s">
        <v>5</v>
      </c>
      <c r="O3" s="134"/>
      <c r="P3" s="135" t="s">
        <v>3</v>
      </c>
    </row>
    <row r="4" spans="1:16" ht="15.75" thickBot="1">
      <c r="A4" s="33"/>
      <c r="B4" s="34" t="s">
        <v>21</v>
      </c>
      <c r="C4" s="35" t="s">
        <v>22</v>
      </c>
      <c r="D4" s="35" t="s">
        <v>21</v>
      </c>
      <c r="E4" s="35" t="s">
        <v>22</v>
      </c>
      <c r="F4" s="136"/>
      <c r="G4" s="34" t="s">
        <v>21</v>
      </c>
      <c r="H4" s="35" t="s">
        <v>22</v>
      </c>
      <c r="I4" s="35" t="s">
        <v>21</v>
      </c>
      <c r="J4" s="35" t="s">
        <v>22</v>
      </c>
      <c r="K4" s="136"/>
      <c r="L4" s="34" t="s">
        <v>21</v>
      </c>
      <c r="M4" s="35" t="s">
        <v>22</v>
      </c>
      <c r="N4" s="35" t="s">
        <v>21</v>
      </c>
      <c r="O4" s="35" t="s">
        <v>22</v>
      </c>
      <c r="P4" s="136"/>
    </row>
    <row r="5" spans="1:16" ht="15">
      <c r="A5" s="36" t="s">
        <v>23</v>
      </c>
      <c r="B5" s="37">
        <v>524144</v>
      </c>
      <c r="C5" s="38">
        <v>491996</v>
      </c>
      <c r="D5" s="38">
        <v>242903</v>
      </c>
      <c r="E5" s="38">
        <v>246141</v>
      </c>
      <c r="F5" s="39">
        <f aca="true" t="shared" si="0" ref="F5:F16">SUM(B5:E5)</f>
        <v>1505184</v>
      </c>
      <c r="G5" s="37">
        <v>447431</v>
      </c>
      <c r="H5" s="38">
        <v>429752</v>
      </c>
      <c r="I5" s="38">
        <v>259771</v>
      </c>
      <c r="J5" s="38">
        <v>251662</v>
      </c>
      <c r="K5" s="39">
        <f aca="true" t="shared" si="1" ref="K5:K16">SUM(G5:J5)</f>
        <v>1388616</v>
      </c>
      <c r="L5" s="37">
        <f aca="true" t="shared" si="2" ref="L5:P16">SUM(B5+G5)</f>
        <v>971575</v>
      </c>
      <c r="M5" s="38">
        <f t="shared" si="2"/>
        <v>921748</v>
      </c>
      <c r="N5" s="38">
        <f t="shared" si="2"/>
        <v>502674</v>
      </c>
      <c r="O5" s="38">
        <f t="shared" si="2"/>
        <v>497803</v>
      </c>
      <c r="P5" s="39">
        <f t="shared" si="2"/>
        <v>2893800</v>
      </c>
    </row>
    <row r="6" spans="1:16" ht="15">
      <c r="A6" s="36" t="s">
        <v>24</v>
      </c>
      <c r="B6" s="37">
        <v>469987</v>
      </c>
      <c r="C6" s="38">
        <v>464384</v>
      </c>
      <c r="D6" s="38">
        <v>193735</v>
      </c>
      <c r="E6" s="38">
        <v>186237</v>
      </c>
      <c r="F6" s="39">
        <f t="shared" si="0"/>
        <v>1314343</v>
      </c>
      <c r="G6" s="37">
        <v>415818</v>
      </c>
      <c r="H6" s="38">
        <v>413286</v>
      </c>
      <c r="I6" s="38">
        <v>214701</v>
      </c>
      <c r="J6" s="38">
        <v>211315</v>
      </c>
      <c r="K6" s="39">
        <f t="shared" si="1"/>
        <v>1255120</v>
      </c>
      <c r="L6" s="37">
        <f t="shared" si="2"/>
        <v>885805</v>
      </c>
      <c r="M6" s="38">
        <f t="shared" si="2"/>
        <v>877670</v>
      </c>
      <c r="N6" s="38">
        <f t="shared" si="2"/>
        <v>408436</v>
      </c>
      <c r="O6" s="38">
        <f t="shared" si="2"/>
        <v>397552</v>
      </c>
      <c r="P6" s="39">
        <f t="shared" si="2"/>
        <v>2569463</v>
      </c>
    </row>
    <row r="7" spans="1:16" ht="15">
      <c r="A7" s="36" t="s">
        <v>25</v>
      </c>
      <c r="B7" s="37">
        <v>564079</v>
      </c>
      <c r="C7" s="38">
        <v>585526</v>
      </c>
      <c r="D7" s="38">
        <v>226260</v>
      </c>
      <c r="E7" s="38">
        <v>260986</v>
      </c>
      <c r="F7" s="39">
        <f t="shared" si="0"/>
        <v>1636851</v>
      </c>
      <c r="G7" s="37">
        <v>476666</v>
      </c>
      <c r="H7" s="38">
        <v>482682</v>
      </c>
      <c r="I7" s="38">
        <v>246444</v>
      </c>
      <c r="J7" s="38">
        <v>274307</v>
      </c>
      <c r="K7" s="39">
        <f t="shared" si="1"/>
        <v>1480099</v>
      </c>
      <c r="L7" s="37">
        <f t="shared" si="2"/>
        <v>1040745</v>
      </c>
      <c r="M7" s="38">
        <f t="shared" si="2"/>
        <v>1068208</v>
      </c>
      <c r="N7" s="38">
        <f t="shared" si="2"/>
        <v>472704</v>
      </c>
      <c r="O7" s="38">
        <f t="shared" si="2"/>
        <v>535293</v>
      </c>
      <c r="P7" s="39">
        <f t="shared" si="2"/>
        <v>3116950</v>
      </c>
    </row>
    <row r="8" spans="1:16" ht="15">
      <c r="A8" s="36" t="s">
        <v>26</v>
      </c>
      <c r="B8" s="37">
        <v>586968</v>
      </c>
      <c r="C8" s="38">
        <v>576242</v>
      </c>
      <c r="D8" s="38">
        <v>239672</v>
      </c>
      <c r="E8" s="38">
        <v>236817</v>
      </c>
      <c r="F8" s="39">
        <f t="shared" si="0"/>
        <v>1639699</v>
      </c>
      <c r="G8" s="37">
        <v>469973</v>
      </c>
      <c r="H8" s="38">
        <v>461582</v>
      </c>
      <c r="I8" s="38">
        <v>257611</v>
      </c>
      <c r="J8" s="38">
        <v>251624</v>
      </c>
      <c r="K8" s="39">
        <f t="shared" si="1"/>
        <v>1440790</v>
      </c>
      <c r="L8" s="37">
        <f t="shared" si="2"/>
        <v>1056941</v>
      </c>
      <c r="M8" s="38">
        <f t="shared" si="2"/>
        <v>1037824</v>
      </c>
      <c r="N8" s="38">
        <f t="shared" si="2"/>
        <v>497283</v>
      </c>
      <c r="O8" s="38">
        <f t="shared" si="2"/>
        <v>488441</v>
      </c>
      <c r="P8" s="39">
        <f t="shared" si="2"/>
        <v>3080489</v>
      </c>
    </row>
    <row r="9" spans="1:16" ht="15">
      <c r="A9" s="36" t="s">
        <v>27</v>
      </c>
      <c r="B9" s="37">
        <v>592753</v>
      </c>
      <c r="C9" s="38">
        <v>589215</v>
      </c>
      <c r="D9" s="38">
        <v>234772</v>
      </c>
      <c r="E9" s="38">
        <v>246298</v>
      </c>
      <c r="F9" s="39">
        <f t="shared" si="0"/>
        <v>1663038</v>
      </c>
      <c r="G9" s="37">
        <v>498730</v>
      </c>
      <c r="H9" s="38">
        <v>493493</v>
      </c>
      <c r="I9" s="38">
        <v>281627</v>
      </c>
      <c r="J9" s="38">
        <v>281002</v>
      </c>
      <c r="K9" s="39">
        <f t="shared" si="1"/>
        <v>1554852</v>
      </c>
      <c r="L9" s="37">
        <f t="shared" si="2"/>
        <v>1091483</v>
      </c>
      <c r="M9" s="38">
        <f t="shared" si="2"/>
        <v>1082708</v>
      </c>
      <c r="N9" s="38">
        <f t="shared" si="2"/>
        <v>516399</v>
      </c>
      <c r="O9" s="38">
        <f t="shared" si="2"/>
        <v>527300</v>
      </c>
      <c r="P9" s="39">
        <f t="shared" si="2"/>
        <v>3217890</v>
      </c>
    </row>
    <row r="10" spans="1:16" ht="15">
      <c r="A10" s="36" t="s">
        <v>28</v>
      </c>
      <c r="B10" s="37">
        <v>595383</v>
      </c>
      <c r="C10" s="38">
        <v>596316</v>
      </c>
      <c r="D10" s="38">
        <v>269077</v>
      </c>
      <c r="E10" s="38">
        <v>258306</v>
      </c>
      <c r="F10" s="39">
        <f t="shared" si="0"/>
        <v>1719082</v>
      </c>
      <c r="G10" s="37">
        <v>460633</v>
      </c>
      <c r="H10" s="38">
        <v>464949</v>
      </c>
      <c r="I10" s="38">
        <v>283855</v>
      </c>
      <c r="J10" s="38">
        <v>270764</v>
      </c>
      <c r="K10" s="39">
        <f t="shared" si="1"/>
        <v>1480201</v>
      </c>
      <c r="L10" s="37">
        <f t="shared" si="2"/>
        <v>1056016</v>
      </c>
      <c r="M10" s="38">
        <f t="shared" si="2"/>
        <v>1061265</v>
      </c>
      <c r="N10" s="38">
        <f t="shared" si="2"/>
        <v>552932</v>
      </c>
      <c r="O10" s="38">
        <f t="shared" si="2"/>
        <v>529070</v>
      </c>
      <c r="P10" s="39">
        <f t="shared" si="2"/>
        <v>3199283</v>
      </c>
    </row>
    <row r="11" spans="1:16" ht="15">
      <c r="A11" s="36" t="s">
        <v>29</v>
      </c>
      <c r="B11" s="37">
        <v>691459</v>
      </c>
      <c r="C11" s="38">
        <v>711490</v>
      </c>
      <c r="D11" s="38">
        <v>307959</v>
      </c>
      <c r="E11" s="38">
        <v>333402</v>
      </c>
      <c r="F11" s="39">
        <f t="shared" si="0"/>
        <v>2044310</v>
      </c>
      <c r="G11" s="37">
        <v>512475</v>
      </c>
      <c r="H11" s="38">
        <v>516699</v>
      </c>
      <c r="I11" s="38">
        <v>309593</v>
      </c>
      <c r="J11" s="38">
        <v>327565</v>
      </c>
      <c r="K11" s="39">
        <f t="shared" si="1"/>
        <v>1666332</v>
      </c>
      <c r="L11" s="38">
        <f t="shared" si="2"/>
        <v>1203934</v>
      </c>
      <c r="M11" s="38">
        <f t="shared" si="2"/>
        <v>1228189</v>
      </c>
      <c r="N11" s="38">
        <f t="shared" si="2"/>
        <v>617552</v>
      </c>
      <c r="O11" s="38">
        <f t="shared" si="2"/>
        <v>660967</v>
      </c>
      <c r="P11" s="39">
        <f t="shared" si="2"/>
        <v>3710642</v>
      </c>
    </row>
    <row r="12" spans="1:16" ht="15">
      <c r="A12" s="36" t="s">
        <v>30</v>
      </c>
      <c r="B12" s="37">
        <v>674554</v>
      </c>
      <c r="C12" s="38">
        <v>661796</v>
      </c>
      <c r="D12" s="38">
        <v>303386</v>
      </c>
      <c r="E12" s="38">
        <v>294090</v>
      </c>
      <c r="F12" s="39">
        <f t="shared" si="0"/>
        <v>1933826</v>
      </c>
      <c r="G12" s="37">
        <v>497084</v>
      </c>
      <c r="H12" s="38">
        <v>484066</v>
      </c>
      <c r="I12" s="38">
        <v>312807</v>
      </c>
      <c r="J12" s="38">
        <v>304008</v>
      </c>
      <c r="K12" s="39">
        <f t="shared" si="1"/>
        <v>1597965</v>
      </c>
      <c r="L12" s="38">
        <f t="shared" si="2"/>
        <v>1171638</v>
      </c>
      <c r="M12" s="38">
        <f t="shared" si="2"/>
        <v>1145862</v>
      </c>
      <c r="N12" s="38">
        <f t="shared" si="2"/>
        <v>616193</v>
      </c>
      <c r="O12" s="38">
        <f t="shared" si="2"/>
        <v>598098</v>
      </c>
      <c r="P12" s="39">
        <f t="shared" si="2"/>
        <v>3531791</v>
      </c>
    </row>
    <row r="13" spans="1:16" ht="15">
      <c r="A13" s="36" t="s">
        <v>31</v>
      </c>
      <c r="B13" s="37">
        <v>582589</v>
      </c>
      <c r="C13" s="38">
        <v>584799</v>
      </c>
      <c r="D13" s="38">
        <v>243319</v>
      </c>
      <c r="E13" s="38">
        <v>247509</v>
      </c>
      <c r="F13" s="39">
        <f t="shared" si="0"/>
        <v>1658216</v>
      </c>
      <c r="G13" s="37">
        <v>427621</v>
      </c>
      <c r="H13" s="38">
        <v>430032</v>
      </c>
      <c r="I13" s="38">
        <v>243954</v>
      </c>
      <c r="J13" s="38">
        <v>249590</v>
      </c>
      <c r="K13" s="39">
        <f t="shared" si="1"/>
        <v>1351197</v>
      </c>
      <c r="L13" s="38">
        <f t="shared" si="2"/>
        <v>1010210</v>
      </c>
      <c r="M13" s="38">
        <f t="shared" si="2"/>
        <v>1014831</v>
      </c>
      <c r="N13" s="38">
        <f t="shared" si="2"/>
        <v>487273</v>
      </c>
      <c r="O13" s="38">
        <f t="shared" si="2"/>
        <v>497099</v>
      </c>
      <c r="P13" s="39">
        <f t="shared" si="2"/>
        <v>3009413</v>
      </c>
    </row>
    <row r="14" spans="1:16" ht="15">
      <c r="A14" s="36" t="s">
        <v>32</v>
      </c>
      <c r="B14" s="37">
        <v>618460</v>
      </c>
      <c r="C14" s="38">
        <v>626232</v>
      </c>
      <c r="D14" s="38">
        <v>276082</v>
      </c>
      <c r="E14" s="38">
        <v>252037</v>
      </c>
      <c r="F14" s="39">
        <f t="shared" si="0"/>
        <v>1772811</v>
      </c>
      <c r="G14" s="37">
        <v>479560</v>
      </c>
      <c r="H14" s="38">
        <v>486011</v>
      </c>
      <c r="I14" s="38">
        <v>269980</v>
      </c>
      <c r="J14" s="38">
        <v>257072</v>
      </c>
      <c r="K14" s="39">
        <f t="shared" si="1"/>
        <v>1492623</v>
      </c>
      <c r="L14" s="38">
        <f t="shared" si="2"/>
        <v>1098020</v>
      </c>
      <c r="M14" s="38">
        <f t="shared" si="2"/>
        <v>1112243</v>
      </c>
      <c r="N14" s="38">
        <f t="shared" si="2"/>
        <v>546062</v>
      </c>
      <c r="O14" s="38">
        <f t="shared" si="2"/>
        <v>509109</v>
      </c>
      <c r="P14" s="39">
        <f t="shared" si="2"/>
        <v>3265434</v>
      </c>
    </row>
    <row r="15" spans="1:16" ht="15">
      <c r="A15" s="36" t="s">
        <v>33</v>
      </c>
      <c r="B15" s="37">
        <v>623982</v>
      </c>
      <c r="C15" s="38">
        <v>628547</v>
      </c>
      <c r="D15" s="38">
        <v>280052</v>
      </c>
      <c r="E15" s="38">
        <v>264611</v>
      </c>
      <c r="F15" s="39">
        <f t="shared" si="0"/>
        <v>1797192</v>
      </c>
      <c r="G15" s="37">
        <v>493708</v>
      </c>
      <c r="H15" s="38">
        <v>497209</v>
      </c>
      <c r="I15" s="38">
        <v>265249</v>
      </c>
      <c r="J15" s="38">
        <v>256339</v>
      </c>
      <c r="K15" s="39">
        <f t="shared" si="1"/>
        <v>1512505</v>
      </c>
      <c r="L15" s="38">
        <f t="shared" si="2"/>
        <v>1117690</v>
      </c>
      <c r="M15" s="38">
        <f t="shared" si="2"/>
        <v>1125756</v>
      </c>
      <c r="N15" s="38">
        <f t="shared" si="2"/>
        <v>545301</v>
      </c>
      <c r="O15" s="38">
        <f t="shared" si="2"/>
        <v>520950</v>
      </c>
      <c r="P15" s="39">
        <f t="shared" si="2"/>
        <v>3309697</v>
      </c>
    </row>
    <row r="16" spans="1:16" ht="15">
      <c r="A16" s="36" t="s">
        <v>34</v>
      </c>
      <c r="B16" s="37">
        <v>636224</v>
      </c>
      <c r="C16" s="38">
        <v>674207</v>
      </c>
      <c r="D16" s="38">
        <v>333372</v>
      </c>
      <c r="E16" s="38">
        <v>310893</v>
      </c>
      <c r="F16" s="39">
        <f t="shared" si="0"/>
        <v>1954696</v>
      </c>
      <c r="G16" s="37">
        <v>472430</v>
      </c>
      <c r="H16" s="38">
        <v>511334</v>
      </c>
      <c r="I16" s="38">
        <v>300183</v>
      </c>
      <c r="J16" s="38">
        <v>289517</v>
      </c>
      <c r="K16" s="39">
        <f t="shared" si="1"/>
        <v>1573464</v>
      </c>
      <c r="L16" s="38">
        <f t="shared" si="2"/>
        <v>1108654</v>
      </c>
      <c r="M16" s="38">
        <f t="shared" si="2"/>
        <v>1185541</v>
      </c>
      <c r="N16" s="38">
        <f t="shared" si="2"/>
        <v>633555</v>
      </c>
      <c r="O16" s="38">
        <f t="shared" si="2"/>
        <v>600410</v>
      </c>
      <c r="P16" s="39">
        <f t="shared" si="2"/>
        <v>3528160</v>
      </c>
    </row>
    <row r="17" spans="1:16" ht="15.75" thickBot="1">
      <c r="A17" s="40" t="s">
        <v>3</v>
      </c>
      <c r="B17" s="41">
        <f>SUM(B5:B16)</f>
        <v>7160582</v>
      </c>
      <c r="C17" s="42">
        <f aca="true" t="shared" si="3" ref="C17:O17">SUM(C5:C16)</f>
        <v>7190750</v>
      </c>
      <c r="D17" s="42">
        <f t="shared" si="3"/>
        <v>3150589</v>
      </c>
      <c r="E17" s="42">
        <f t="shared" si="3"/>
        <v>3137327</v>
      </c>
      <c r="F17" s="43">
        <f t="shared" si="3"/>
        <v>20639248</v>
      </c>
      <c r="G17" s="41">
        <f t="shared" si="3"/>
        <v>5652129</v>
      </c>
      <c r="H17" s="42">
        <f t="shared" si="3"/>
        <v>5671095</v>
      </c>
      <c r="I17" s="42">
        <f t="shared" si="3"/>
        <v>3245775</v>
      </c>
      <c r="J17" s="42">
        <f t="shared" si="3"/>
        <v>3224765</v>
      </c>
      <c r="K17" s="43">
        <f t="shared" si="3"/>
        <v>17793764</v>
      </c>
      <c r="L17" s="41">
        <f t="shared" si="3"/>
        <v>12812711</v>
      </c>
      <c r="M17" s="42">
        <f t="shared" si="3"/>
        <v>12861845</v>
      </c>
      <c r="N17" s="42">
        <f t="shared" si="3"/>
        <v>6396364</v>
      </c>
      <c r="O17" s="42">
        <f t="shared" si="3"/>
        <v>6362092</v>
      </c>
      <c r="P17" s="43">
        <f>SUM(P5:P16)</f>
        <v>38433012</v>
      </c>
    </row>
    <row r="18" spans="1:11" ht="15.75" thickTop="1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</row>
    <row r="19" ht="15" customHeight="1">
      <c r="A19" s="44"/>
    </row>
    <row r="20" ht="15">
      <c r="A20" s="44"/>
    </row>
    <row r="21" spans="14:15" ht="15">
      <c r="N21" s="45"/>
      <c r="O21" s="45"/>
    </row>
    <row r="31" ht="15.75" thickBot="1"/>
    <row r="32" spans="1:6" ht="15">
      <c r="A32" s="32"/>
      <c r="B32" s="134" t="s">
        <v>4</v>
      </c>
      <c r="C32" s="134"/>
      <c r="D32" s="134" t="s">
        <v>5</v>
      </c>
      <c r="E32" s="134"/>
      <c r="F32" s="135" t="s">
        <v>3</v>
      </c>
    </row>
    <row r="33" spans="1:6" ht="15.75" thickBot="1">
      <c r="A33" s="33"/>
      <c r="B33" s="35" t="s">
        <v>21</v>
      </c>
      <c r="C33" s="35" t="s">
        <v>22</v>
      </c>
      <c r="D33" s="35" t="s">
        <v>21</v>
      </c>
      <c r="E33" s="35" t="s">
        <v>22</v>
      </c>
      <c r="F33" s="136"/>
    </row>
    <row r="34" spans="1:6" ht="15">
      <c r="A34" s="36" t="s">
        <v>23</v>
      </c>
      <c r="B34" s="46">
        <f aca="true" t="shared" si="4" ref="B34:E35">SUM(L5)</f>
        <v>971575</v>
      </c>
      <c r="C34" s="47">
        <f t="shared" si="4"/>
        <v>921748</v>
      </c>
      <c r="D34" s="47">
        <f t="shared" si="4"/>
        <v>502674</v>
      </c>
      <c r="E34" s="47">
        <f t="shared" si="4"/>
        <v>497803</v>
      </c>
      <c r="F34" s="39">
        <f aca="true" t="shared" si="5" ref="F34:F35">SUM(B34:E34)</f>
        <v>2893800</v>
      </c>
    </row>
    <row r="35" spans="1:6" ht="15">
      <c r="A35" s="36" t="s">
        <v>24</v>
      </c>
      <c r="B35" s="37">
        <f t="shared" si="4"/>
        <v>885805</v>
      </c>
      <c r="C35" s="38">
        <f t="shared" si="4"/>
        <v>877670</v>
      </c>
      <c r="D35" s="38">
        <f t="shared" si="4"/>
        <v>408436</v>
      </c>
      <c r="E35" s="38">
        <f t="shared" si="4"/>
        <v>397552</v>
      </c>
      <c r="F35" s="39">
        <f t="shared" si="5"/>
        <v>2569463</v>
      </c>
    </row>
    <row r="36" spans="1:6" ht="15">
      <c r="A36" s="36" t="s">
        <v>25</v>
      </c>
      <c r="B36" s="37">
        <v>1040745</v>
      </c>
      <c r="C36" s="38">
        <v>1068208</v>
      </c>
      <c r="D36" s="38">
        <v>472704</v>
      </c>
      <c r="E36" s="38">
        <v>535293</v>
      </c>
      <c r="F36" s="39">
        <v>3116950</v>
      </c>
    </row>
    <row r="37" spans="1:6" ht="15">
      <c r="A37" s="36" t="s">
        <v>26</v>
      </c>
      <c r="B37" s="37">
        <v>1056941</v>
      </c>
      <c r="C37" s="38">
        <v>1037824</v>
      </c>
      <c r="D37" s="38">
        <v>497283</v>
      </c>
      <c r="E37" s="38">
        <v>488441</v>
      </c>
      <c r="F37" s="39">
        <f>SUM(B37:E37)</f>
        <v>3080489</v>
      </c>
    </row>
    <row r="38" spans="1:6" ht="15">
      <c r="A38" s="36" t="s">
        <v>27</v>
      </c>
      <c r="B38" s="37">
        <v>1091483</v>
      </c>
      <c r="C38" s="38">
        <v>1082708</v>
      </c>
      <c r="D38" s="38">
        <v>516399</v>
      </c>
      <c r="E38" s="38">
        <v>527300</v>
      </c>
      <c r="F38" s="39">
        <v>3217890</v>
      </c>
    </row>
    <row r="39" spans="1:6" ht="15">
      <c r="A39" s="36" t="s">
        <v>28</v>
      </c>
      <c r="B39" s="37">
        <v>1056016</v>
      </c>
      <c r="C39" s="38">
        <v>1061265</v>
      </c>
      <c r="D39" s="38">
        <v>552932</v>
      </c>
      <c r="E39" s="38">
        <v>529070</v>
      </c>
      <c r="F39" s="39">
        <v>3199283</v>
      </c>
    </row>
    <row r="40" spans="1:6" ht="15">
      <c r="A40" s="36" t="s">
        <v>29</v>
      </c>
      <c r="B40" s="37">
        <v>1203934</v>
      </c>
      <c r="C40" s="38">
        <v>1228189</v>
      </c>
      <c r="D40" s="38">
        <v>617552</v>
      </c>
      <c r="E40" s="38">
        <v>660967</v>
      </c>
      <c r="F40" s="39">
        <v>3710642</v>
      </c>
    </row>
    <row r="41" spans="1:6" ht="15">
      <c r="A41" s="36" t="s">
        <v>30</v>
      </c>
      <c r="B41" s="37">
        <v>1171638</v>
      </c>
      <c r="C41" s="38">
        <v>1145862</v>
      </c>
      <c r="D41" s="38">
        <v>616193</v>
      </c>
      <c r="E41" s="38">
        <v>598098</v>
      </c>
      <c r="F41" s="39">
        <v>3531791</v>
      </c>
    </row>
    <row r="42" spans="1:6" ht="15">
      <c r="A42" s="36" t="s">
        <v>31</v>
      </c>
      <c r="B42" s="37">
        <v>1010210</v>
      </c>
      <c r="C42" s="38">
        <v>1014831</v>
      </c>
      <c r="D42" s="38">
        <v>487273</v>
      </c>
      <c r="E42" s="38">
        <v>497099</v>
      </c>
      <c r="F42" s="39">
        <v>3009413</v>
      </c>
    </row>
    <row r="43" spans="1:6" ht="15">
      <c r="A43" s="36" t="s">
        <v>32</v>
      </c>
      <c r="B43" s="37">
        <v>1098020</v>
      </c>
      <c r="C43" s="38">
        <v>1112243</v>
      </c>
      <c r="D43" s="38">
        <v>546062</v>
      </c>
      <c r="E43" s="38">
        <v>509109</v>
      </c>
      <c r="F43" s="39">
        <v>3265434</v>
      </c>
    </row>
    <row r="44" spans="1:6" ht="15">
      <c r="A44" s="36" t="s">
        <v>33</v>
      </c>
      <c r="B44" s="37">
        <v>1117690</v>
      </c>
      <c r="C44" s="38">
        <v>1125756</v>
      </c>
      <c r="D44" s="38">
        <v>545301</v>
      </c>
      <c r="E44" s="38">
        <v>520950</v>
      </c>
      <c r="F44" s="39">
        <v>3309697</v>
      </c>
    </row>
    <row r="45" spans="1:6" ht="15">
      <c r="A45" s="36" t="s">
        <v>34</v>
      </c>
      <c r="B45" s="37">
        <v>1108654</v>
      </c>
      <c r="C45" s="38">
        <v>1185541</v>
      </c>
      <c r="D45" s="38">
        <v>633555</v>
      </c>
      <c r="E45" s="38">
        <v>600410</v>
      </c>
      <c r="F45" s="39">
        <v>3528160</v>
      </c>
    </row>
    <row r="46" spans="1:6" ht="15.75" thickBot="1">
      <c r="A46" s="48" t="s">
        <v>3</v>
      </c>
      <c r="B46" s="41">
        <f>SUM(B34:B45)</f>
        <v>12812711</v>
      </c>
      <c r="C46" s="42">
        <f aca="true" t="shared" si="6" ref="C46:F46">SUM(C34:C45)</f>
        <v>12861845</v>
      </c>
      <c r="D46" s="42">
        <f t="shared" si="6"/>
        <v>6396364</v>
      </c>
      <c r="E46" s="42">
        <f t="shared" si="6"/>
        <v>6362092</v>
      </c>
      <c r="F46" s="43">
        <f t="shared" si="6"/>
        <v>38433012</v>
      </c>
    </row>
    <row r="58" spans="7:8" ht="15">
      <c r="G58" s="45"/>
      <c r="H58" s="45"/>
    </row>
  </sheetData>
  <mergeCells count="16">
    <mergeCell ref="B32:C32"/>
    <mergeCell ref="D32:E32"/>
    <mergeCell ref="F32:F33"/>
    <mergeCell ref="I3:J3"/>
    <mergeCell ref="A1:P1"/>
    <mergeCell ref="N3:O3"/>
    <mergeCell ref="B2:F2"/>
    <mergeCell ref="G2:K2"/>
    <mergeCell ref="B3:C3"/>
    <mergeCell ref="D3:E3"/>
    <mergeCell ref="F3:F4"/>
    <mergeCell ref="G3:H3"/>
    <mergeCell ref="K3:K4"/>
    <mergeCell ref="L2:P2"/>
    <mergeCell ref="L3:M3"/>
    <mergeCell ref="P3:P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 topLeftCell="A19">
      <selection activeCell="K46" sqref="K46"/>
    </sheetView>
  </sheetViews>
  <sheetFormatPr defaultColWidth="11.421875" defaultRowHeight="15"/>
  <cols>
    <col min="1" max="1" width="8.421875" style="50" customWidth="1"/>
    <col min="2" max="2" width="11.28125" style="50" customWidth="1"/>
    <col min="3" max="3" width="8.00390625" style="50" customWidth="1"/>
    <col min="4" max="4" width="11.00390625" style="50" bestFit="1" customWidth="1"/>
    <col min="5" max="5" width="10.8515625" style="50" bestFit="1" customWidth="1"/>
    <col min="6" max="6" width="9.28125" style="50" bestFit="1" customWidth="1"/>
    <col min="7" max="7" width="9.8515625" style="50" bestFit="1" customWidth="1"/>
    <col min="8" max="10" width="7.8515625" style="50" customWidth="1"/>
    <col min="11" max="256" width="11.421875" style="50" customWidth="1"/>
    <col min="257" max="257" width="10.7109375" style="50" customWidth="1"/>
    <col min="258" max="258" width="9.00390625" style="50" bestFit="1" customWidth="1"/>
    <col min="259" max="259" width="8.00390625" style="50" customWidth="1"/>
    <col min="260" max="260" width="11.00390625" style="50" bestFit="1" customWidth="1"/>
    <col min="261" max="261" width="10.8515625" style="50" bestFit="1" customWidth="1"/>
    <col min="262" max="262" width="9.28125" style="50" bestFit="1" customWidth="1"/>
    <col min="263" max="263" width="9.8515625" style="50" bestFit="1" customWidth="1"/>
    <col min="264" max="266" width="7.8515625" style="50" customWidth="1"/>
    <col min="267" max="512" width="11.421875" style="50" customWidth="1"/>
    <col min="513" max="513" width="10.7109375" style="50" customWidth="1"/>
    <col min="514" max="514" width="9.00390625" style="50" bestFit="1" customWidth="1"/>
    <col min="515" max="515" width="8.00390625" style="50" customWidth="1"/>
    <col min="516" max="516" width="11.00390625" style="50" bestFit="1" customWidth="1"/>
    <col min="517" max="517" width="10.8515625" style="50" bestFit="1" customWidth="1"/>
    <col min="518" max="518" width="9.28125" style="50" bestFit="1" customWidth="1"/>
    <col min="519" max="519" width="9.8515625" style="50" bestFit="1" customWidth="1"/>
    <col min="520" max="522" width="7.8515625" style="50" customWidth="1"/>
    <col min="523" max="768" width="11.421875" style="50" customWidth="1"/>
    <col min="769" max="769" width="10.7109375" style="50" customWidth="1"/>
    <col min="770" max="770" width="9.00390625" style="50" bestFit="1" customWidth="1"/>
    <col min="771" max="771" width="8.00390625" style="50" customWidth="1"/>
    <col min="772" max="772" width="11.00390625" style="50" bestFit="1" customWidth="1"/>
    <col min="773" max="773" width="10.8515625" style="50" bestFit="1" customWidth="1"/>
    <col min="774" max="774" width="9.28125" style="50" bestFit="1" customWidth="1"/>
    <col min="775" max="775" width="9.8515625" style="50" bestFit="1" customWidth="1"/>
    <col min="776" max="778" width="7.8515625" style="50" customWidth="1"/>
    <col min="779" max="1024" width="11.421875" style="50" customWidth="1"/>
    <col min="1025" max="1025" width="10.7109375" style="50" customWidth="1"/>
    <col min="1026" max="1026" width="9.00390625" style="50" bestFit="1" customWidth="1"/>
    <col min="1027" max="1027" width="8.00390625" style="50" customWidth="1"/>
    <col min="1028" max="1028" width="11.00390625" style="50" bestFit="1" customWidth="1"/>
    <col min="1029" max="1029" width="10.8515625" style="50" bestFit="1" customWidth="1"/>
    <col min="1030" max="1030" width="9.28125" style="50" bestFit="1" customWidth="1"/>
    <col min="1031" max="1031" width="9.8515625" style="50" bestFit="1" customWidth="1"/>
    <col min="1032" max="1034" width="7.8515625" style="50" customWidth="1"/>
    <col min="1035" max="1280" width="11.421875" style="50" customWidth="1"/>
    <col min="1281" max="1281" width="10.7109375" style="50" customWidth="1"/>
    <col min="1282" max="1282" width="9.00390625" style="50" bestFit="1" customWidth="1"/>
    <col min="1283" max="1283" width="8.00390625" style="50" customWidth="1"/>
    <col min="1284" max="1284" width="11.00390625" style="50" bestFit="1" customWidth="1"/>
    <col min="1285" max="1285" width="10.8515625" style="50" bestFit="1" customWidth="1"/>
    <col min="1286" max="1286" width="9.28125" style="50" bestFit="1" customWidth="1"/>
    <col min="1287" max="1287" width="9.8515625" style="50" bestFit="1" customWidth="1"/>
    <col min="1288" max="1290" width="7.8515625" style="50" customWidth="1"/>
    <col min="1291" max="1536" width="11.421875" style="50" customWidth="1"/>
    <col min="1537" max="1537" width="10.7109375" style="50" customWidth="1"/>
    <col min="1538" max="1538" width="9.00390625" style="50" bestFit="1" customWidth="1"/>
    <col min="1539" max="1539" width="8.00390625" style="50" customWidth="1"/>
    <col min="1540" max="1540" width="11.00390625" style="50" bestFit="1" customWidth="1"/>
    <col min="1541" max="1541" width="10.8515625" style="50" bestFit="1" customWidth="1"/>
    <col min="1542" max="1542" width="9.28125" style="50" bestFit="1" customWidth="1"/>
    <col min="1543" max="1543" width="9.8515625" style="50" bestFit="1" customWidth="1"/>
    <col min="1544" max="1546" width="7.8515625" style="50" customWidth="1"/>
    <col min="1547" max="1792" width="11.421875" style="50" customWidth="1"/>
    <col min="1793" max="1793" width="10.7109375" style="50" customWidth="1"/>
    <col min="1794" max="1794" width="9.00390625" style="50" bestFit="1" customWidth="1"/>
    <col min="1795" max="1795" width="8.00390625" style="50" customWidth="1"/>
    <col min="1796" max="1796" width="11.00390625" style="50" bestFit="1" customWidth="1"/>
    <col min="1797" max="1797" width="10.8515625" style="50" bestFit="1" customWidth="1"/>
    <col min="1798" max="1798" width="9.28125" style="50" bestFit="1" customWidth="1"/>
    <col min="1799" max="1799" width="9.8515625" style="50" bestFit="1" customWidth="1"/>
    <col min="1800" max="1802" width="7.8515625" style="50" customWidth="1"/>
    <col min="1803" max="2048" width="11.421875" style="50" customWidth="1"/>
    <col min="2049" max="2049" width="10.7109375" style="50" customWidth="1"/>
    <col min="2050" max="2050" width="9.00390625" style="50" bestFit="1" customWidth="1"/>
    <col min="2051" max="2051" width="8.00390625" style="50" customWidth="1"/>
    <col min="2052" max="2052" width="11.00390625" style="50" bestFit="1" customWidth="1"/>
    <col min="2053" max="2053" width="10.8515625" style="50" bestFit="1" customWidth="1"/>
    <col min="2054" max="2054" width="9.28125" style="50" bestFit="1" customWidth="1"/>
    <col min="2055" max="2055" width="9.8515625" style="50" bestFit="1" customWidth="1"/>
    <col min="2056" max="2058" width="7.8515625" style="50" customWidth="1"/>
    <col min="2059" max="2304" width="11.421875" style="50" customWidth="1"/>
    <col min="2305" max="2305" width="10.7109375" style="50" customWidth="1"/>
    <col min="2306" max="2306" width="9.00390625" style="50" bestFit="1" customWidth="1"/>
    <col min="2307" max="2307" width="8.00390625" style="50" customWidth="1"/>
    <col min="2308" max="2308" width="11.00390625" style="50" bestFit="1" customWidth="1"/>
    <col min="2309" max="2309" width="10.8515625" style="50" bestFit="1" customWidth="1"/>
    <col min="2310" max="2310" width="9.28125" style="50" bestFit="1" customWidth="1"/>
    <col min="2311" max="2311" width="9.8515625" style="50" bestFit="1" customWidth="1"/>
    <col min="2312" max="2314" width="7.8515625" style="50" customWidth="1"/>
    <col min="2315" max="2560" width="11.421875" style="50" customWidth="1"/>
    <col min="2561" max="2561" width="10.7109375" style="50" customWidth="1"/>
    <col min="2562" max="2562" width="9.00390625" style="50" bestFit="1" customWidth="1"/>
    <col min="2563" max="2563" width="8.00390625" style="50" customWidth="1"/>
    <col min="2564" max="2564" width="11.00390625" style="50" bestFit="1" customWidth="1"/>
    <col min="2565" max="2565" width="10.8515625" style="50" bestFit="1" customWidth="1"/>
    <col min="2566" max="2566" width="9.28125" style="50" bestFit="1" customWidth="1"/>
    <col min="2567" max="2567" width="9.8515625" style="50" bestFit="1" customWidth="1"/>
    <col min="2568" max="2570" width="7.8515625" style="50" customWidth="1"/>
    <col min="2571" max="2816" width="11.421875" style="50" customWidth="1"/>
    <col min="2817" max="2817" width="10.7109375" style="50" customWidth="1"/>
    <col min="2818" max="2818" width="9.00390625" style="50" bestFit="1" customWidth="1"/>
    <col min="2819" max="2819" width="8.00390625" style="50" customWidth="1"/>
    <col min="2820" max="2820" width="11.00390625" style="50" bestFit="1" customWidth="1"/>
    <col min="2821" max="2821" width="10.8515625" style="50" bestFit="1" customWidth="1"/>
    <col min="2822" max="2822" width="9.28125" style="50" bestFit="1" customWidth="1"/>
    <col min="2823" max="2823" width="9.8515625" style="50" bestFit="1" customWidth="1"/>
    <col min="2824" max="2826" width="7.8515625" style="50" customWidth="1"/>
    <col min="2827" max="3072" width="11.421875" style="50" customWidth="1"/>
    <col min="3073" max="3073" width="10.7109375" style="50" customWidth="1"/>
    <col min="3074" max="3074" width="9.00390625" style="50" bestFit="1" customWidth="1"/>
    <col min="3075" max="3075" width="8.00390625" style="50" customWidth="1"/>
    <col min="3076" max="3076" width="11.00390625" style="50" bestFit="1" customWidth="1"/>
    <col min="3077" max="3077" width="10.8515625" style="50" bestFit="1" customWidth="1"/>
    <col min="3078" max="3078" width="9.28125" style="50" bestFit="1" customWidth="1"/>
    <col min="3079" max="3079" width="9.8515625" style="50" bestFit="1" customWidth="1"/>
    <col min="3080" max="3082" width="7.8515625" style="50" customWidth="1"/>
    <col min="3083" max="3328" width="11.421875" style="50" customWidth="1"/>
    <col min="3329" max="3329" width="10.7109375" style="50" customWidth="1"/>
    <col min="3330" max="3330" width="9.00390625" style="50" bestFit="1" customWidth="1"/>
    <col min="3331" max="3331" width="8.00390625" style="50" customWidth="1"/>
    <col min="3332" max="3332" width="11.00390625" style="50" bestFit="1" customWidth="1"/>
    <col min="3333" max="3333" width="10.8515625" style="50" bestFit="1" customWidth="1"/>
    <col min="3334" max="3334" width="9.28125" style="50" bestFit="1" customWidth="1"/>
    <col min="3335" max="3335" width="9.8515625" style="50" bestFit="1" customWidth="1"/>
    <col min="3336" max="3338" width="7.8515625" style="50" customWidth="1"/>
    <col min="3339" max="3584" width="11.421875" style="50" customWidth="1"/>
    <col min="3585" max="3585" width="10.7109375" style="50" customWidth="1"/>
    <col min="3586" max="3586" width="9.00390625" style="50" bestFit="1" customWidth="1"/>
    <col min="3587" max="3587" width="8.00390625" style="50" customWidth="1"/>
    <col min="3588" max="3588" width="11.00390625" style="50" bestFit="1" customWidth="1"/>
    <col min="3589" max="3589" width="10.8515625" style="50" bestFit="1" customWidth="1"/>
    <col min="3590" max="3590" width="9.28125" style="50" bestFit="1" customWidth="1"/>
    <col min="3591" max="3591" width="9.8515625" style="50" bestFit="1" customWidth="1"/>
    <col min="3592" max="3594" width="7.8515625" style="50" customWidth="1"/>
    <col min="3595" max="3840" width="11.421875" style="50" customWidth="1"/>
    <col min="3841" max="3841" width="10.7109375" style="50" customWidth="1"/>
    <col min="3842" max="3842" width="9.00390625" style="50" bestFit="1" customWidth="1"/>
    <col min="3843" max="3843" width="8.00390625" style="50" customWidth="1"/>
    <col min="3844" max="3844" width="11.00390625" style="50" bestFit="1" customWidth="1"/>
    <col min="3845" max="3845" width="10.8515625" style="50" bestFit="1" customWidth="1"/>
    <col min="3846" max="3846" width="9.28125" style="50" bestFit="1" customWidth="1"/>
    <col min="3847" max="3847" width="9.8515625" style="50" bestFit="1" customWidth="1"/>
    <col min="3848" max="3850" width="7.8515625" style="50" customWidth="1"/>
    <col min="3851" max="4096" width="11.421875" style="50" customWidth="1"/>
    <col min="4097" max="4097" width="10.7109375" style="50" customWidth="1"/>
    <col min="4098" max="4098" width="9.00390625" style="50" bestFit="1" customWidth="1"/>
    <col min="4099" max="4099" width="8.00390625" style="50" customWidth="1"/>
    <col min="4100" max="4100" width="11.00390625" style="50" bestFit="1" customWidth="1"/>
    <col min="4101" max="4101" width="10.8515625" style="50" bestFit="1" customWidth="1"/>
    <col min="4102" max="4102" width="9.28125" style="50" bestFit="1" customWidth="1"/>
    <col min="4103" max="4103" width="9.8515625" style="50" bestFit="1" customWidth="1"/>
    <col min="4104" max="4106" width="7.8515625" style="50" customWidth="1"/>
    <col min="4107" max="4352" width="11.421875" style="50" customWidth="1"/>
    <col min="4353" max="4353" width="10.7109375" style="50" customWidth="1"/>
    <col min="4354" max="4354" width="9.00390625" style="50" bestFit="1" customWidth="1"/>
    <col min="4355" max="4355" width="8.00390625" style="50" customWidth="1"/>
    <col min="4356" max="4356" width="11.00390625" style="50" bestFit="1" customWidth="1"/>
    <col min="4357" max="4357" width="10.8515625" style="50" bestFit="1" customWidth="1"/>
    <col min="4358" max="4358" width="9.28125" style="50" bestFit="1" customWidth="1"/>
    <col min="4359" max="4359" width="9.8515625" style="50" bestFit="1" customWidth="1"/>
    <col min="4360" max="4362" width="7.8515625" style="50" customWidth="1"/>
    <col min="4363" max="4608" width="11.421875" style="50" customWidth="1"/>
    <col min="4609" max="4609" width="10.7109375" style="50" customWidth="1"/>
    <col min="4610" max="4610" width="9.00390625" style="50" bestFit="1" customWidth="1"/>
    <col min="4611" max="4611" width="8.00390625" style="50" customWidth="1"/>
    <col min="4612" max="4612" width="11.00390625" style="50" bestFit="1" customWidth="1"/>
    <col min="4613" max="4613" width="10.8515625" style="50" bestFit="1" customWidth="1"/>
    <col min="4614" max="4614" width="9.28125" style="50" bestFit="1" customWidth="1"/>
    <col min="4615" max="4615" width="9.8515625" style="50" bestFit="1" customWidth="1"/>
    <col min="4616" max="4618" width="7.8515625" style="50" customWidth="1"/>
    <col min="4619" max="4864" width="11.421875" style="50" customWidth="1"/>
    <col min="4865" max="4865" width="10.7109375" style="50" customWidth="1"/>
    <col min="4866" max="4866" width="9.00390625" style="50" bestFit="1" customWidth="1"/>
    <col min="4867" max="4867" width="8.00390625" style="50" customWidth="1"/>
    <col min="4868" max="4868" width="11.00390625" style="50" bestFit="1" customWidth="1"/>
    <col min="4869" max="4869" width="10.8515625" style="50" bestFit="1" customWidth="1"/>
    <col min="4870" max="4870" width="9.28125" style="50" bestFit="1" customWidth="1"/>
    <col min="4871" max="4871" width="9.8515625" style="50" bestFit="1" customWidth="1"/>
    <col min="4872" max="4874" width="7.8515625" style="50" customWidth="1"/>
    <col min="4875" max="5120" width="11.421875" style="50" customWidth="1"/>
    <col min="5121" max="5121" width="10.7109375" style="50" customWidth="1"/>
    <col min="5122" max="5122" width="9.00390625" style="50" bestFit="1" customWidth="1"/>
    <col min="5123" max="5123" width="8.00390625" style="50" customWidth="1"/>
    <col min="5124" max="5124" width="11.00390625" style="50" bestFit="1" customWidth="1"/>
    <col min="5125" max="5125" width="10.8515625" style="50" bestFit="1" customWidth="1"/>
    <col min="5126" max="5126" width="9.28125" style="50" bestFit="1" customWidth="1"/>
    <col min="5127" max="5127" width="9.8515625" style="50" bestFit="1" customWidth="1"/>
    <col min="5128" max="5130" width="7.8515625" style="50" customWidth="1"/>
    <col min="5131" max="5376" width="11.421875" style="50" customWidth="1"/>
    <col min="5377" max="5377" width="10.7109375" style="50" customWidth="1"/>
    <col min="5378" max="5378" width="9.00390625" style="50" bestFit="1" customWidth="1"/>
    <col min="5379" max="5379" width="8.00390625" style="50" customWidth="1"/>
    <col min="5380" max="5380" width="11.00390625" style="50" bestFit="1" customWidth="1"/>
    <col min="5381" max="5381" width="10.8515625" style="50" bestFit="1" customWidth="1"/>
    <col min="5382" max="5382" width="9.28125" style="50" bestFit="1" customWidth="1"/>
    <col min="5383" max="5383" width="9.8515625" style="50" bestFit="1" customWidth="1"/>
    <col min="5384" max="5386" width="7.8515625" style="50" customWidth="1"/>
    <col min="5387" max="5632" width="11.421875" style="50" customWidth="1"/>
    <col min="5633" max="5633" width="10.7109375" style="50" customWidth="1"/>
    <col min="5634" max="5634" width="9.00390625" style="50" bestFit="1" customWidth="1"/>
    <col min="5635" max="5635" width="8.00390625" style="50" customWidth="1"/>
    <col min="5636" max="5636" width="11.00390625" style="50" bestFit="1" customWidth="1"/>
    <col min="5637" max="5637" width="10.8515625" style="50" bestFit="1" customWidth="1"/>
    <col min="5638" max="5638" width="9.28125" style="50" bestFit="1" customWidth="1"/>
    <col min="5639" max="5639" width="9.8515625" style="50" bestFit="1" customWidth="1"/>
    <col min="5640" max="5642" width="7.8515625" style="50" customWidth="1"/>
    <col min="5643" max="5888" width="11.421875" style="50" customWidth="1"/>
    <col min="5889" max="5889" width="10.7109375" style="50" customWidth="1"/>
    <col min="5890" max="5890" width="9.00390625" style="50" bestFit="1" customWidth="1"/>
    <col min="5891" max="5891" width="8.00390625" style="50" customWidth="1"/>
    <col min="5892" max="5892" width="11.00390625" style="50" bestFit="1" customWidth="1"/>
    <col min="5893" max="5893" width="10.8515625" style="50" bestFit="1" customWidth="1"/>
    <col min="5894" max="5894" width="9.28125" style="50" bestFit="1" customWidth="1"/>
    <col min="5895" max="5895" width="9.8515625" style="50" bestFit="1" customWidth="1"/>
    <col min="5896" max="5898" width="7.8515625" style="50" customWidth="1"/>
    <col min="5899" max="6144" width="11.421875" style="50" customWidth="1"/>
    <col min="6145" max="6145" width="10.7109375" style="50" customWidth="1"/>
    <col min="6146" max="6146" width="9.00390625" style="50" bestFit="1" customWidth="1"/>
    <col min="6147" max="6147" width="8.00390625" style="50" customWidth="1"/>
    <col min="6148" max="6148" width="11.00390625" style="50" bestFit="1" customWidth="1"/>
    <col min="6149" max="6149" width="10.8515625" style="50" bestFit="1" customWidth="1"/>
    <col min="6150" max="6150" width="9.28125" style="50" bestFit="1" customWidth="1"/>
    <col min="6151" max="6151" width="9.8515625" style="50" bestFit="1" customWidth="1"/>
    <col min="6152" max="6154" width="7.8515625" style="50" customWidth="1"/>
    <col min="6155" max="6400" width="11.421875" style="50" customWidth="1"/>
    <col min="6401" max="6401" width="10.7109375" style="50" customWidth="1"/>
    <col min="6402" max="6402" width="9.00390625" style="50" bestFit="1" customWidth="1"/>
    <col min="6403" max="6403" width="8.00390625" style="50" customWidth="1"/>
    <col min="6404" max="6404" width="11.00390625" style="50" bestFit="1" customWidth="1"/>
    <col min="6405" max="6405" width="10.8515625" style="50" bestFit="1" customWidth="1"/>
    <col min="6406" max="6406" width="9.28125" style="50" bestFit="1" customWidth="1"/>
    <col min="6407" max="6407" width="9.8515625" style="50" bestFit="1" customWidth="1"/>
    <col min="6408" max="6410" width="7.8515625" style="50" customWidth="1"/>
    <col min="6411" max="6656" width="11.421875" style="50" customWidth="1"/>
    <col min="6657" max="6657" width="10.7109375" style="50" customWidth="1"/>
    <col min="6658" max="6658" width="9.00390625" style="50" bestFit="1" customWidth="1"/>
    <col min="6659" max="6659" width="8.00390625" style="50" customWidth="1"/>
    <col min="6660" max="6660" width="11.00390625" style="50" bestFit="1" customWidth="1"/>
    <col min="6661" max="6661" width="10.8515625" style="50" bestFit="1" customWidth="1"/>
    <col min="6662" max="6662" width="9.28125" style="50" bestFit="1" customWidth="1"/>
    <col min="6663" max="6663" width="9.8515625" style="50" bestFit="1" customWidth="1"/>
    <col min="6664" max="6666" width="7.8515625" style="50" customWidth="1"/>
    <col min="6667" max="6912" width="11.421875" style="50" customWidth="1"/>
    <col min="6913" max="6913" width="10.7109375" style="50" customWidth="1"/>
    <col min="6914" max="6914" width="9.00390625" style="50" bestFit="1" customWidth="1"/>
    <col min="6915" max="6915" width="8.00390625" style="50" customWidth="1"/>
    <col min="6916" max="6916" width="11.00390625" style="50" bestFit="1" customWidth="1"/>
    <col min="6917" max="6917" width="10.8515625" style="50" bestFit="1" customWidth="1"/>
    <col min="6918" max="6918" width="9.28125" style="50" bestFit="1" customWidth="1"/>
    <col min="6919" max="6919" width="9.8515625" style="50" bestFit="1" customWidth="1"/>
    <col min="6920" max="6922" width="7.8515625" style="50" customWidth="1"/>
    <col min="6923" max="7168" width="11.421875" style="50" customWidth="1"/>
    <col min="7169" max="7169" width="10.7109375" style="50" customWidth="1"/>
    <col min="7170" max="7170" width="9.00390625" style="50" bestFit="1" customWidth="1"/>
    <col min="7171" max="7171" width="8.00390625" style="50" customWidth="1"/>
    <col min="7172" max="7172" width="11.00390625" style="50" bestFit="1" customWidth="1"/>
    <col min="7173" max="7173" width="10.8515625" style="50" bestFit="1" customWidth="1"/>
    <col min="7174" max="7174" width="9.28125" style="50" bestFit="1" customWidth="1"/>
    <col min="7175" max="7175" width="9.8515625" style="50" bestFit="1" customWidth="1"/>
    <col min="7176" max="7178" width="7.8515625" style="50" customWidth="1"/>
    <col min="7179" max="7424" width="11.421875" style="50" customWidth="1"/>
    <col min="7425" max="7425" width="10.7109375" style="50" customWidth="1"/>
    <col min="7426" max="7426" width="9.00390625" style="50" bestFit="1" customWidth="1"/>
    <col min="7427" max="7427" width="8.00390625" style="50" customWidth="1"/>
    <col min="7428" max="7428" width="11.00390625" style="50" bestFit="1" customWidth="1"/>
    <col min="7429" max="7429" width="10.8515625" style="50" bestFit="1" customWidth="1"/>
    <col min="7430" max="7430" width="9.28125" style="50" bestFit="1" customWidth="1"/>
    <col min="7431" max="7431" width="9.8515625" style="50" bestFit="1" customWidth="1"/>
    <col min="7432" max="7434" width="7.8515625" style="50" customWidth="1"/>
    <col min="7435" max="7680" width="11.421875" style="50" customWidth="1"/>
    <col min="7681" max="7681" width="10.7109375" style="50" customWidth="1"/>
    <col min="7682" max="7682" width="9.00390625" style="50" bestFit="1" customWidth="1"/>
    <col min="7683" max="7683" width="8.00390625" style="50" customWidth="1"/>
    <col min="7684" max="7684" width="11.00390625" style="50" bestFit="1" customWidth="1"/>
    <col min="7685" max="7685" width="10.8515625" style="50" bestFit="1" customWidth="1"/>
    <col min="7686" max="7686" width="9.28125" style="50" bestFit="1" customWidth="1"/>
    <col min="7687" max="7687" width="9.8515625" style="50" bestFit="1" customWidth="1"/>
    <col min="7688" max="7690" width="7.8515625" style="50" customWidth="1"/>
    <col min="7691" max="7936" width="11.421875" style="50" customWidth="1"/>
    <col min="7937" max="7937" width="10.7109375" style="50" customWidth="1"/>
    <col min="7938" max="7938" width="9.00390625" style="50" bestFit="1" customWidth="1"/>
    <col min="7939" max="7939" width="8.00390625" style="50" customWidth="1"/>
    <col min="7940" max="7940" width="11.00390625" style="50" bestFit="1" customWidth="1"/>
    <col min="7941" max="7941" width="10.8515625" style="50" bestFit="1" customWidth="1"/>
    <col min="7942" max="7942" width="9.28125" style="50" bestFit="1" customWidth="1"/>
    <col min="7943" max="7943" width="9.8515625" style="50" bestFit="1" customWidth="1"/>
    <col min="7944" max="7946" width="7.8515625" style="50" customWidth="1"/>
    <col min="7947" max="8192" width="11.421875" style="50" customWidth="1"/>
    <col min="8193" max="8193" width="10.7109375" style="50" customWidth="1"/>
    <col min="8194" max="8194" width="9.00390625" style="50" bestFit="1" customWidth="1"/>
    <col min="8195" max="8195" width="8.00390625" style="50" customWidth="1"/>
    <col min="8196" max="8196" width="11.00390625" style="50" bestFit="1" customWidth="1"/>
    <col min="8197" max="8197" width="10.8515625" style="50" bestFit="1" customWidth="1"/>
    <col min="8198" max="8198" width="9.28125" style="50" bestFit="1" customWidth="1"/>
    <col min="8199" max="8199" width="9.8515625" style="50" bestFit="1" customWidth="1"/>
    <col min="8200" max="8202" width="7.8515625" style="50" customWidth="1"/>
    <col min="8203" max="8448" width="11.421875" style="50" customWidth="1"/>
    <col min="8449" max="8449" width="10.7109375" style="50" customWidth="1"/>
    <col min="8450" max="8450" width="9.00390625" style="50" bestFit="1" customWidth="1"/>
    <col min="8451" max="8451" width="8.00390625" style="50" customWidth="1"/>
    <col min="8452" max="8452" width="11.00390625" style="50" bestFit="1" customWidth="1"/>
    <col min="8453" max="8453" width="10.8515625" style="50" bestFit="1" customWidth="1"/>
    <col min="8454" max="8454" width="9.28125" style="50" bestFit="1" customWidth="1"/>
    <col min="8455" max="8455" width="9.8515625" style="50" bestFit="1" customWidth="1"/>
    <col min="8456" max="8458" width="7.8515625" style="50" customWidth="1"/>
    <col min="8459" max="8704" width="11.421875" style="50" customWidth="1"/>
    <col min="8705" max="8705" width="10.7109375" style="50" customWidth="1"/>
    <col min="8706" max="8706" width="9.00390625" style="50" bestFit="1" customWidth="1"/>
    <col min="8707" max="8707" width="8.00390625" style="50" customWidth="1"/>
    <col min="8708" max="8708" width="11.00390625" style="50" bestFit="1" customWidth="1"/>
    <col min="8709" max="8709" width="10.8515625" style="50" bestFit="1" customWidth="1"/>
    <col min="8710" max="8710" width="9.28125" style="50" bestFit="1" customWidth="1"/>
    <col min="8711" max="8711" width="9.8515625" style="50" bestFit="1" customWidth="1"/>
    <col min="8712" max="8714" width="7.8515625" style="50" customWidth="1"/>
    <col min="8715" max="8960" width="11.421875" style="50" customWidth="1"/>
    <col min="8961" max="8961" width="10.7109375" style="50" customWidth="1"/>
    <col min="8962" max="8962" width="9.00390625" style="50" bestFit="1" customWidth="1"/>
    <col min="8963" max="8963" width="8.00390625" style="50" customWidth="1"/>
    <col min="8964" max="8964" width="11.00390625" style="50" bestFit="1" customWidth="1"/>
    <col min="8965" max="8965" width="10.8515625" style="50" bestFit="1" customWidth="1"/>
    <col min="8966" max="8966" width="9.28125" style="50" bestFit="1" customWidth="1"/>
    <col min="8967" max="8967" width="9.8515625" style="50" bestFit="1" customWidth="1"/>
    <col min="8968" max="8970" width="7.8515625" style="50" customWidth="1"/>
    <col min="8971" max="9216" width="11.421875" style="50" customWidth="1"/>
    <col min="9217" max="9217" width="10.7109375" style="50" customWidth="1"/>
    <col min="9218" max="9218" width="9.00390625" style="50" bestFit="1" customWidth="1"/>
    <col min="9219" max="9219" width="8.00390625" style="50" customWidth="1"/>
    <col min="9220" max="9220" width="11.00390625" style="50" bestFit="1" customWidth="1"/>
    <col min="9221" max="9221" width="10.8515625" style="50" bestFit="1" customWidth="1"/>
    <col min="9222" max="9222" width="9.28125" style="50" bestFit="1" customWidth="1"/>
    <col min="9223" max="9223" width="9.8515625" style="50" bestFit="1" customWidth="1"/>
    <col min="9224" max="9226" width="7.8515625" style="50" customWidth="1"/>
    <col min="9227" max="9472" width="11.421875" style="50" customWidth="1"/>
    <col min="9473" max="9473" width="10.7109375" style="50" customWidth="1"/>
    <col min="9474" max="9474" width="9.00390625" style="50" bestFit="1" customWidth="1"/>
    <col min="9475" max="9475" width="8.00390625" style="50" customWidth="1"/>
    <col min="9476" max="9476" width="11.00390625" style="50" bestFit="1" customWidth="1"/>
    <col min="9477" max="9477" width="10.8515625" style="50" bestFit="1" customWidth="1"/>
    <col min="9478" max="9478" width="9.28125" style="50" bestFit="1" customWidth="1"/>
    <col min="9479" max="9479" width="9.8515625" style="50" bestFit="1" customWidth="1"/>
    <col min="9480" max="9482" width="7.8515625" style="50" customWidth="1"/>
    <col min="9483" max="9728" width="11.421875" style="50" customWidth="1"/>
    <col min="9729" max="9729" width="10.7109375" style="50" customWidth="1"/>
    <col min="9730" max="9730" width="9.00390625" style="50" bestFit="1" customWidth="1"/>
    <col min="9731" max="9731" width="8.00390625" style="50" customWidth="1"/>
    <col min="9732" max="9732" width="11.00390625" style="50" bestFit="1" customWidth="1"/>
    <col min="9733" max="9733" width="10.8515625" style="50" bestFit="1" customWidth="1"/>
    <col min="9734" max="9734" width="9.28125" style="50" bestFit="1" customWidth="1"/>
    <col min="9735" max="9735" width="9.8515625" style="50" bestFit="1" customWidth="1"/>
    <col min="9736" max="9738" width="7.8515625" style="50" customWidth="1"/>
    <col min="9739" max="9984" width="11.421875" style="50" customWidth="1"/>
    <col min="9985" max="9985" width="10.7109375" style="50" customWidth="1"/>
    <col min="9986" max="9986" width="9.00390625" style="50" bestFit="1" customWidth="1"/>
    <col min="9987" max="9987" width="8.00390625" style="50" customWidth="1"/>
    <col min="9988" max="9988" width="11.00390625" style="50" bestFit="1" customWidth="1"/>
    <col min="9989" max="9989" width="10.8515625" style="50" bestFit="1" customWidth="1"/>
    <col min="9990" max="9990" width="9.28125" style="50" bestFit="1" customWidth="1"/>
    <col min="9991" max="9991" width="9.8515625" style="50" bestFit="1" customWidth="1"/>
    <col min="9992" max="9994" width="7.8515625" style="50" customWidth="1"/>
    <col min="9995" max="10240" width="11.421875" style="50" customWidth="1"/>
    <col min="10241" max="10241" width="10.7109375" style="50" customWidth="1"/>
    <col min="10242" max="10242" width="9.00390625" style="50" bestFit="1" customWidth="1"/>
    <col min="10243" max="10243" width="8.00390625" style="50" customWidth="1"/>
    <col min="10244" max="10244" width="11.00390625" style="50" bestFit="1" customWidth="1"/>
    <col min="10245" max="10245" width="10.8515625" style="50" bestFit="1" customWidth="1"/>
    <col min="10246" max="10246" width="9.28125" style="50" bestFit="1" customWidth="1"/>
    <col min="10247" max="10247" width="9.8515625" style="50" bestFit="1" customWidth="1"/>
    <col min="10248" max="10250" width="7.8515625" style="50" customWidth="1"/>
    <col min="10251" max="10496" width="11.421875" style="50" customWidth="1"/>
    <col min="10497" max="10497" width="10.7109375" style="50" customWidth="1"/>
    <col min="10498" max="10498" width="9.00390625" style="50" bestFit="1" customWidth="1"/>
    <col min="10499" max="10499" width="8.00390625" style="50" customWidth="1"/>
    <col min="10500" max="10500" width="11.00390625" style="50" bestFit="1" customWidth="1"/>
    <col min="10501" max="10501" width="10.8515625" style="50" bestFit="1" customWidth="1"/>
    <col min="10502" max="10502" width="9.28125" style="50" bestFit="1" customWidth="1"/>
    <col min="10503" max="10503" width="9.8515625" style="50" bestFit="1" customWidth="1"/>
    <col min="10504" max="10506" width="7.8515625" style="50" customWidth="1"/>
    <col min="10507" max="10752" width="11.421875" style="50" customWidth="1"/>
    <col min="10753" max="10753" width="10.7109375" style="50" customWidth="1"/>
    <col min="10754" max="10754" width="9.00390625" style="50" bestFit="1" customWidth="1"/>
    <col min="10755" max="10755" width="8.00390625" style="50" customWidth="1"/>
    <col min="10756" max="10756" width="11.00390625" style="50" bestFit="1" customWidth="1"/>
    <col min="10757" max="10757" width="10.8515625" style="50" bestFit="1" customWidth="1"/>
    <col min="10758" max="10758" width="9.28125" style="50" bestFit="1" customWidth="1"/>
    <col min="10759" max="10759" width="9.8515625" style="50" bestFit="1" customWidth="1"/>
    <col min="10760" max="10762" width="7.8515625" style="50" customWidth="1"/>
    <col min="10763" max="11008" width="11.421875" style="50" customWidth="1"/>
    <col min="11009" max="11009" width="10.7109375" style="50" customWidth="1"/>
    <col min="11010" max="11010" width="9.00390625" style="50" bestFit="1" customWidth="1"/>
    <col min="11011" max="11011" width="8.00390625" style="50" customWidth="1"/>
    <col min="11012" max="11012" width="11.00390625" style="50" bestFit="1" customWidth="1"/>
    <col min="11013" max="11013" width="10.8515625" style="50" bestFit="1" customWidth="1"/>
    <col min="11014" max="11014" width="9.28125" style="50" bestFit="1" customWidth="1"/>
    <col min="11015" max="11015" width="9.8515625" style="50" bestFit="1" customWidth="1"/>
    <col min="11016" max="11018" width="7.8515625" style="50" customWidth="1"/>
    <col min="11019" max="11264" width="11.421875" style="50" customWidth="1"/>
    <col min="11265" max="11265" width="10.7109375" style="50" customWidth="1"/>
    <col min="11266" max="11266" width="9.00390625" style="50" bestFit="1" customWidth="1"/>
    <col min="11267" max="11267" width="8.00390625" style="50" customWidth="1"/>
    <col min="11268" max="11268" width="11.00390625" style="50" bestFit="1" customWidth="1"/>
    <col min="11269" max="11269" width="10.8515625" style="50" bestFit="1" customWidth="1"/>
    <col min="11270" max="11270" width="9.28125" style="50" bestFit="1" customWidth="1"/>
    <col min="11271" max="11271" width="9.8515625" style="50" bestFit="1" customWidth="1"/>
    <col min="11272" max="11274" width="7.8515625" style="50" customWidth="1"/>
    <col min="11275" max="11520" width="11.421875" style="50" customWidth="1"/>
    <col min="11521" max="11521" width="10.7109375" style="50" customWidth="1"/>
    <col min="11522" max="11522" width="9.00390625" style="50" bestFit="1" customWidth="1"/>
    <col min="11523" max="11523" width="8.00390625" style="50" customWidth="1"/>
    <col min="11524" max="11524" width="11.00390625" style="50" bestFit="1" customWidth="1"/>
    <col min="11525" max="11525" width="10.8515625" style="50" bestFit="1" customWidth="1"/>
    <col min="11526" max="11526" width="9.28125" style="50" bestFit="1" customWidth="1"/>
    <col min="11527" max="11527" width="9.8515625" style="50" bestFit="1" customWidth="1"/>
    <col min="11528" max="11530" width="7.8515625" style="50" customWidth="1"/>
    <col min="11531" max="11776" width="11.421875" style="50" customWidth="1"/>
    <col min="11777" max="11777" width="10.7109375" style="50" customWidth="1"/>
    <col min="11778" max="11778" width="9.00390625" style="50" bestFit="1" customWidth="1"/>
    <col min="11779" max="11779" width="8.00390625" style="50" customWidth="1"/>
    <col min="11780" max="11780" width="11.00390625" style="50" bestFit="1" customWidth="1"/>
    <col min="11781" max="11781" width="10.8515625" style="50" bestFit="1" customWidth="1"/>
    <col min="11782" max="11782" width="9.28125" style="50" bestFit="1" customWidth="1"/>
    <col min="11783" max="11783" width="9.8515625" style="50" bestFit="1" customWidth="1"/>
    <col min="11784" max="11786" width="7.8515625" style="50" customWidth="1"/>
    <col min="11787" max="12032" width="11.421875" style="50" customWidth="1"/>
    <col min="12033" max="12033" width="10.7109375" style="50" customWidth="1"/>
    <col min="12034" max="12034" width="9.00390625" style="50" bestFit="1" customWidth="1"/>
    <col min="12035" max="12035" width="8.00390625" style="50" customWidth="1"/>
    <col min="12036" max="12036" width="11.00390625" style="50" bestFit="1" customWidth="1"/>
    <col min="12037" max="12037" width="10.8515625" style="50" bestFit="1" customWidth="1"/>
    <col min="12038" max="12038" width="9.28125" style="50" bestFit="1" customWidth="1"/>
    <col min="12039" max="12039" width="9.8515625" style="50" bestFit="1" customWidth="1"/>
    <col min="12040" max="12042" width="7.8515625" style="50" customWidth="1"/>
    <col min="12043" max="12288" width="11.421875" style="50" customWidth="1"/>
    <col min="12289" max="12289" width="10.7109375" style="50" customWidth="1"/>
    <col min="12290" max="12290" width="9.00390625" style="50" bestFit="1" customWidth="1"/>
    <col min="12291" max="12291" width="8.00390625" style="50" customWidth="1"/>
    <col min="12292" max="12292" width="11.00390625" style="50" bestFit="1" customWidth="1"/>
    <col min="12293" max="12293" width="10.8515625" style="50" bestFit="1" customWidth="1"/>
    <col min="12294" max="12294" width="9.28125" style="50" bestFit="1" customWidth="1"/>
    <col min="12295" max="12295" width="9.8515625" style="50" bestFit="1" customWidth="1"/>
    <col min="12296" max="12298" width="7.8515625" style="50" customWidth="1"/>
    <col min="12299" max="12544" width="11.421875" style="50" customWidth="1"/>
    <col min="12545" max="12545" width="10.7109375" style="50" customWidth="1"/>
    <col min="12546" max="12546" width="9.00390625" style="50" bestFit="1" customWidth="1"/>
    <col min="12547" max="12547" width="8.00390625" style="50" customWidth="1"/>
    <col min="12548" max="12548" width="11.00390625" style="50" bestFit="1" customWidth="1"/>
    <col min="12549" max="12549" width="10.8515625" style="50" bestFit="1" customWidth="1"/>
    <col min="12550" max="12550" width="9.28125" style="50" bestFit="1" customWidth="1"/>
    <col min="12551" max="12551" width="9.8515625" style="50" bestFit="1" customWidth="1"/>
    <col min="12552" max="12554" width="7.8515625" style="50" customWidth="1"/>
    <col min="12555" max="12800" width="11.421875" style="50" customWidth="1"/>
    <col min="12801" max="12801" width="10.7109375" style="50" customWidth="1"/>
    <col min="12802" max="12802" width="9.00390625" style="50" bestFit="1" customWidth="1"/>
    <col min="12803" max="12803" width="8.00390625" style="50" customWidth="1"/>
    <col min="12804" max="12804" width="11.00390625" style="50" bestFit="1" customWidth="1"/>
    <col min="12805" max="12805" width="10.8515625" style="50" bestFit="1" customWidth="1"/>
    <col min="12806" max="12806" width="9.28125" style="50" bestFit="1" customWidth="1"/>
    <col min="12807" max="12807" width="9.8515625" style="50" bestFit="1" customWidth="1"/>
    <col min="12808" max="12810" width="7.8515625" style="50" customWidth="1"/>
    <col min="12811" max="13056" width="11.421875" style="50" customWidth="1"/>
    <col min="13057" max="13057" width="10.7109375" style="50" customWidth="1"/>
    <col min="13058" max="13058" width="9.00390625" style="50" bestFit="1" customWidth="1"/>
    <col min="13059" max="13059" width="8.00390625" style="50" customWidth="1"/>
    <col min="13060" max="13060" width="11.00390625" style="50" bestFit="1" customWidth="1"/>
    <col min="13061" max="13061" width="10.8515625" style="50" bestFit="1" customWidth="1"/>
    <col min="13062" max="13062" width="9.28125" style="50" bestFit="1" customWidth="1"/>
    <col min="13063" max="13063" width="9.8515625" style="50" bestFit="1" customWidth="1"/>
    <col min="13064" max="13066" width="7.8515625" style="50" customWidth="1"/>
    <col min="13067" max="13312" width="11.421875" style="50" customWidth="1"/>
    <col min="13313" max="13313" width="10.7109375" style="50" customWidth="1"/>
    <col min="13314" max="13314" width="9.00390625" style="50" bestFit="1" customWidth="1"/>
    <col min="13315" max="13315" width="8.00390625" style="50" customWidth="1"/>
    <col min="13316" max="13316" width="11.00390625" style="50" bestFit="1" customWidth="1"/>
    <col min="13317" max="13317" width="10.8515625" style="50" bestFit="1" customWidth="1"/>
    <col min="13318" max="13318" width="9.28125" style="50" bestFit="1" customWidth="1"/>
    <col min="13319" max="13319" width="9.8515625" style="50" bestFit="1" customWidth="1"/>
    <col min="13320" max="13322" width="7.8515625" style="50" customWidth="1"/>
    <col min="13323" max="13568" width="11.421875" style="50" customWidth="1"/>
    <col min="13569" max="13569" width="10.7109375" style="50" customWidth="1"/>
    <col min="13570" max="13570" width="9.00390625" style="50" bestFit="1" customWidth="1"/>
    <col min="13571" max="13571" width="8.00390625" style="50" customWidth="1"/>
    <col min="13572" max="13572" width="11.00390625" style="50" bestFit="1" customWidth="1"/>
    <col min="13573" max="13573" width="10.8515625" style="50" bestFit="1" customWidth="1"/>
    <col min="13574" max="13574" width="9.28125" style="50" bestFit="1" customWidth="1"/>
    <col min="13575" max="13575" width="9.8515625" style="50" bestFit="1" customWidth="1"/>
    <col min="13576" max="13578" width="7.8515625" style="50" customWidth="1"/>
    <col min="13579" max="13824" width="11.421875" style="50" customWidth="1"/>
    <col min="13825" max="13825" width="10.7109375" style="50" customWidth="1"/>
    <col min="13826" max="13826" width="9.00390625" style="50" bestFit="1" customWidth="1"/>
    <col min="13827" max="13827" width="8.00390625" style="50" customWidth="1"/>
    <col min="13828" max="13828" width="11.00390625" style="50" bestFit="1" customWidth="1"/>
    <col min="13829" max="13829" width="10.8515625" style="50" bestFit="1" customWidth="1"/>
    <col min="13830" max="13830" width="9.28125" style="50" bestFit="1" customWidth="1"/>
    <col min="13831" max="13831" width="9.8515625" style="50" bestFit="1" customWidth="1"/>
    <col min="13832" max="13834" width="7.8515625" style="50" customWidth="1"/>
    <col min="13835" max="14080" width="11.421875" style="50" customWidth="1"/>
    <col min="14081" max="14081" width="10.7109375" style="50" customWidth="1"/>
    <col min="14082" max="14082" width="9.00390625" style="50" bestFit="1" customWidth="1"/>
    <col min="14083" max="14083" width="8.00390625" style="50" customWidth="1"/>
    <col min="14084" max="14084" width="11.00390625" style="50" bestFit="1" customWidth="1"/>
    <col min="14085" max="14085" width="10.8515625" style="50" bestFit="1" customWidth="1"/>
    <col min="14086" max="14086" width="9.28125" style="50" bestFit="1" customWidth="1"/>
    <col min="14087" max="14087" width="9.8515625" style="50" bestFit="1" customWidth="1"/>
    <col min="14088" max="14090" width="7.8515625" style="50" customWidth="1"/>
    <col min="14091" max="14336" width="11.421875" style="50" customWidth="1"/>
    <col min="14337" max="14337" width="10.7109375" style="50" customWidth="1"/>
    <col min="14338" max="14338" width="9.00390625" style="50" bestFit="1" customWidth="1"/>
    <col min="14339" max="14339" width="8.00390625" style="50" customWidth="1"/>
    <col min="14340" max="14340" width="11.00390625" style="50" bestFit="1" customWidth="1"/>
    <col min="14341" max="14341" width="10.8515625" style="50" bestFit="1" customWidth="1"/>
    <col min="14342" max="14342" width="9.28125" style="50" bestFit="1" customWidth="1"/>
    <col min="14343" max="14343" width="9.8515625" style="50" bestFit="1" customWidth="1"/>
    <col min="14344" max="14346" width="7.8515625" style="50" customWidth="1"/>
    <col min="14347" max="14592" width="11.421875" style="50" customWidth="1"/>
    <col min="14593" max="14593" width="10.7109375" style="50" customWidth="1"/>
    <col min="14594" max="14594" width="9.00390625" style="50" bestFit="1" customWidth="1"/>
    <col min="14595" max="14595" width="8.00390625" style="50" customWidth="1"/>
    <col min="14596" max="14596" width="11.00390625" style="50" bestFit="1" customWidth="1"/>
    <col min="14597" max="14597" width="10.8515625" style="50" bestFit="1" customWidth="1"/>
    <col min="14598" max="14598" width="9.28125" style="50" bestFit="1" customWidth="1"/>
    <col min="14599" max="14599" width="9.8515625" style="50" bestFit="1" customWidth="1"/>
    <col min="14600" max="14602" width="7.8515625" style="50" customWidth="1"/>
    <col min="14603" max="14848" width="11.421875" style="50" customWidth="1"/>
    <col min="14849" max="14849" width="10.7109375" style="50" customWidth="1"/>
    <col min="14850" max="14850" width="9.00390625" style="50" bestFit="1" customWidth="1"/>
    <col min="14851" max="14851" width="8.00390625" style="50" customWidth="1"/>
    <col min="14852" max="14852" width="11.00390625" style="50" bestFit="1" customWidth="1"/>
    <col min="14853" max="14853" width="10.8515625" style="50" bestFit="1" customWidth="1"/>
    <col min="14854" max="14854" width="9.28125" style="50" bestFit="1" customWidth="1"/>
    <col min="14855" max="14855" width="9.8515625" style="50" bestFit="1" customWidth="1"/>
    <col min="14856" max="14858" width="7.8515625" style="50" customWidth="1"/>
    <col min="14859" max="15104" width="11.421875" style="50" customWidth="1"/>
    <col min="15105" max="15105" width="10.7109375" style="50" customWidth="1"/>
    <col min="15106" max="15106" width="9.00390625" style="50" bestFit="1" customWidth="1"/>
    <col min="15107" max="15107" width="8.00390625" style="50" customWidth="1"/>
    <col min="15108" max="15108" width="11.00390625" style="50" bestFit="1" customWidth="1"/>
    <col min="15109" max="15109" width="10.8515625" style="50" bestFit="1" customWidth="1"/>
    <col min="15110" max="15110" width="9.28125" style="50" bestFit="1" customWidth="1"/>
    <col min="15111" max="15111" width="9.8515625" style="50" bestFit="1" customWidth="1"/>
    <col min="15112" max="15114" width="7.8515625" style="50" customWidth="1"/>
    <col min="15115" max="15360" width="11.421875" style="50" customWidth="1"/>
    <col min="15361" max="15361" width="10.7109375" style="50" customWidth="1"/>
    <col min="15362" max="15362" width="9.00390625" style="50" bestFit="1" customWidth="1"/>
    <col min="15363" max="15363" width="8.00390625" style="50" customWidth="1"/>
    <col min="15364" max="15364" width="11.00390625" style="50" bestFit="1" customWidth="1"/>
    <col min="15365" max="15365" width="10.8515625" style="50" bestFit="1" customWidth="1"/>
    <col min="15366" max="15366" width="9.28125" style="50" bestFit="1" customWidth="1"/>
    <col min="15367" max="15367" width="9.8515625" style="50" bestFit="1" customWidth="1"/>
    <col min="15368" max="15370" width="7.8515625" style="50" customWidth="1"/>
    <col min="15371" max="15616" width="11.421875" style="50" customWidth="1"/>
    <col min="15617" max="15617" width="10.7109375" style="50" customWidth="1"/>
    <col min="15618" max="15618" width="9.00390625" style="50" bestFit="1" customWidth="1"/>
    <col min="15619" max="15619" width="8.00390625" style="50" customWidth="1"/>
    <col min="15620" max="15620" width="11.00390625" style="50" bestFit="1" customWidth="1"/>
    <col min="15621" max="15621" width="10.8515625" style="50" bestFit="1" customWidth="1"/>
    <col min="15622" max="15622" width="9.28125" style="50" bestFit="1" customWidth="1"/>
    <col min="15623" max="15623" width="9.8515625" style="50" bestFit="1" customWidth="1"/>
    <col min="15624" max="15626" width="7.8515625" style="50" customWidth="1"/>
    <col min="15627" max="15872" width="11.421875" style="50" customWidth="1"/>
    <col min="15873" max="15873" width="10.7109375" style="50" customWidth="1"/>
    <col min="15874" max="15874" width="9.00390625" style="50" bestFit="1" customWidth="1"/>
    <col min="15875" max="15875" width="8.00390625" style="50" customWidth="1"/>
    <col min="15876" max="15876" width="11.00390625" style="50" bestFit="1" customWidth="1"/>
    <col min="15877" max="15877" width="10.8515625" style="50" bestFit="1" customWidth="1"/>
    <col min="15878" max="15878" width="9.28125" style="50" bestFit="1" customWidth="1"/>
    <col min="15879" max="15879" width="9.8515625" style="50" bestFit="1" customWidth="1"/>
    <col min="15880" max="15882" width="7.8515625" style="50" customWidth="1"/>
    <col min="15883" max="16128" width="11.421875" style="50" customWidth="1"/>
    <col min="16129" max="16129" width="10.7109375" style="50" customWidth="1"/>
    <col min="16130" max="16130" width="9.00390625" style="50" bestFit="1" customWidth="1"/>
    <col min="16131" max="16131" width="8.00390625" style="50" customWidth="1"/>
    <col min="16132" max="16132" width="11.00390625" style="50" bestFit="1" customWidth="1"/>
    <col min="16133" max="16133" width="10.8515625" style="50" bestFit="1" customWidth="1"/>
    <col min="16134" max="16134" width="9.28125" style="50" bestFit="1" customWidth="1"/>
    <col min="16135" max="16135" width="9.8515625" style="50" bestFit="1" customWidth="1"/>
    <col min="16136" max="16138" width="7.8515625" style="50" customWidth="1"/>
    <col min="16139" max="16384" width="11.421875" style="50" customWidth="1"/>
  </cols>
  <sheetData>
    <row r="1" spans="1:10" ht="15">
      <c r="A1" s="49"/>
      <c r="B1" s="142">
        <v>2014</v>
      </c>
      <c r="C1" s="142"/>
      <c r="D1" s="142"/>
      <c r="E1" s="142">
        <v>2015</v>
      </c>
      <c r="F1" s="142"/>
      <c r="G1" s="142"/>
      <c r="H1" s="142" t="s">
        <v>0</v>
      </c>
      <c r="I1" s="142"/>
      <c r="J1" s="142"/>
    </row>
    <row r="2" spans="1:10" ht="15">
      <c r="A2" s="49"/>
      <c r="B2" s="51" t="s">
        <v>1</v>
      </c>
      <c r="C2" s="51" t="s">
        <v>2</v>
      </c>
      <c r="D2" s="51" t="s">
        <v>3</v>
      </c>
      <c r="E2" s="51" t="s">
        <v>1</v>
      </c>
      <c r="F2" s="51" t="s">
        <v>2</v>
      </c>
      <c r="G2" s="51" t="s">
        <v>3</v>
      </c>
      <c r="H2" s="51" t="s">
        <v>1</v>
      </c>
      <c r="I2" s="51" t="s">
        <v>2</v>
      </c>
      <c r="J2" s="51" t="s">
        <v>3</v>
      </c>
    </row>
    <row r="3" spans="1:10" ht="15">
      <c r="A3" s="52" t="s">
        <v>6</v>
      </c>
      <c r="B3" s="53">
        <v>24063</v>
      </c>
      <c r="C3" s="53">
        <v>8705</v>
      </c>
      <c r="D3" s="53">
        <f>SUM(B3:C3)</f>
        <v>32768</v>
      </c>
      <c r="E3" s="53">
        <v>26038</v>
      </c>
      <c r="F3" s="53">
        <v>9184</v>
      </c>
      <c r="G3" s="53">
        <f aca="true" t="shared" si="0" ref="G3:G9">SUM(E3:F3)</f>
        <v>35222</v>
      </c>
      <c r="H3" s="54">
        <f aca="true" t="shared" si="1" ref="H3:J14">(E3/B3-1)*100</f>
        <v>8.20762165980966</v>
      </c>
      <c r="I3" s="54">
        <f t="shared" si="1"/>
        <v>5.502584721424464</v>
      </c>
      <c r="J3" s="54">
        <f t="shared" si="1"/>
        <v>7.489013671875</v>
      </c>
    </row>
    <row r="4" spans="1:10" ht="15">
      <c r="A4" s="52" t="s">
        <v>7</v>
      </c>
      <c r="B4" s="53">
        <v>22418</v>
      </c>
      <c r="C4" s="53">
        <v>7521</v>
      </c>
      <c r="D4" s="53">
        <f aca="true" t="shared" si="2" ref="D4:D14">SUM(B4:C4)</f>
        <v>29939</v>
      </c>
      <c r="E4" s="53">
        <v>23438</v>
      </c>
      <c r="F4" s="53">
        <v>7952</v>
      </c>
      <c r="G4" s="53">
        <f t="shared" si="0"/>
        <v>31390</v>
      </c>
      <c r="H4" s="54">
        <f t="shared" si="1"/>
        <v>4.549915246676783</v>
      </c>
      <c r="I4" s="54">
        <f t="shared" si="1"/>
        <v>5.730620928068086</v>
      </c>
      <c r="J4" s="54">
        <f t="shared" si="1"/>
        <v>4.846521259895109</v>
      </c>
    </row>
    <row r="5" spans="1:12" ht="15">
      <c r="A5" s="52" t="s">
        <v>8</v>
      </c>
      <c r="B5" s="55">
        <v>25189</v>
      </c>
      <c r="C5" s="55">
        <v>8468</v>
      </c>
      <c r="D5" s="53">
        <f t="shared" si="2"/>
        <v>33657</v>
      </c>
      <c r="E5" s="53">
        <v>26704</v>
      </c>
      <c r="F5" s="53">
        <v>9170</v>
      </c>
      <c r="G5" s="53">
        <f t="shared" si="0"/>
        <v>35874</v>
      </c>
      <c r="H5" s="54">
        <f t="shared" si="1"/>
        <v>6.01453015205049</v>
      </c>
      <c r="I5" s="54">
        <f t="shared" si="1"/>
        <v>8.290033065658942</v>
      </c>
      <c r="J5" s="54">
        <f t="shared" si="1"/>
        <v>6.587039843123277</v>
      </c>
      <c r="L5" s="56"/>
    </row>
    <row r="6" spans="1:10" ht="15">
      <c r="A6" s="52" t="s">
        <v>9</v>
      </c>
      <c r="B6" s="55">
        <v>25286</v>
      </c>
      <c r="C6" s="55">
        <v>8448</v>
      </c>
      <c r="D6" s="53">
        <f t="shared" si="2"/>
        <v>33734</v>
      </c>
      <c r="E6" s="53">
        <v>26019</v>
      </c>
      <c r="F6" s="53">
        <v>9047</v>
      </c>
      <c r="G6" s="53">
        <f t="shared" si="0"/>
        <v>35066</v>
      </c>
      <c r="H6" s="54">
        <f t="shared" si="1"/>
        <v>2.898837301273427</v>
      </c>
      <c r="I6" s="54">
        <f t="shared" si="1"/>
        <v>7.090435606060597</v>
      </c>
      <c r="J6" s="54">
        <f t="shared" si="1"/>
        <v>3.948538566431492</v>
      </c>
    </row>
    <row r="7" spans="1:14" ht="15">
      <c r="A7" s="52" t="s">
        <v>10</v>
      </c>
      <c r="B7" s="55">
        <v>26585</v>
      </c>
      <c r="C7" s="55">
        <v>8475</v>
      </c>
      <c r="D7" s="53">
        <f t="shared" si="2"/>
        <v>35060</v>
      </c>
      <c r="E7" s="53">
        <v>26515</v>
      </c>
      <c r="F7" s="53">
        <v>9432</v>
      </c>
      <c r="G7" s="53">
        <f t="shared" si="0"/>
        <v>35947</v>
      </c>
      <c r="H7" s="54">
        <f t="shared" si="1"/>
        <v>-0.26330637577581806</v>
      </c>
      <c r="I7" s="54">
        <f t="shared" si="1"/>
        <v>11.292035398230095</v>
      </c>
      <c r="J7" s="54">
        <f t="shared" si="1"/>
        <v>2.5299486594409615</v>
      </c>
      <c r="L7" s="56"/>
      <c r="M7" s="56"/>
      <c r="N7" s="57"/>
    </row>
    <row r="8" spans="1:14" ht="15">
      <c r="A8" s="52" t="s">
        <v>11</v>
      </c>
      <c r="B8" s="58">
        <v>24557</v>
      </c>
      <c r="C8" s="58">
        <v>8388</v>
      </c>
      <c r="D8" s="53">
        <f t="shared" si="2"/>
        <v>32945</v>
      </c>
      <c r="E8" s="53">
        <v>25030</v>
      </c>
      <c r="F8" s="53">
        <v>9388</v>
      </c>
      <c r="G8" s="53">
        <f t="shared" si="0"/>
        <v>34418</v>
      </c>
      <c r="H8" s="54">
        <f t="shared" si="1"/>
        <v>1.9261310420654043</v>
      </c>
      <c r="I8" s="54">
        <f t="shared" si="1"/>
        <v>11.921793037672867</v>
      </c>
      <c r="J8" s="54">
        <f t="shared" si="1"/>
        <v>4.471088177265137</v>
      </c>
      <c r="L8" s="56"/>
      <c r="M8" s="59"/>
      <c r="N8" s="57"/>
    </row>
    <row r="9" spans="1:14" ht="15">
      <c r="A9" s="52" t="s">
        <v>12</v>
      </c>
      <c r="B9" s="55">
        <v>26781</v>
      </c>
      <c r="C9" s="55">
        <v>9191</v>
      </c>
      <c r="D9" s="53">
        <f t="shared" si="2"/>
        <v>35972</v>
      </c>
      <c r="E9" s="55">
        <v>27207</v>
      </c>
      <c r="F9" s="55">
        <v>10160</v>
      </c>
      <c r="G9" s="53">
        <f t="shared" si="0"/>
        <v>37367</v>
      </c>
      <c r="H9" s="54">
        <f t="shared" si="1"/>
        <v>1.5906799596729027</v>
      </c>
      <c r="I9" s="54">
        <f t="shared" si="1"/>
        <v>10.542922424110547</v>
      </c>
      <c r="J9" s="54">
        <f t="shared" si="1"/>
        <v>3.878016234849335</v>
      </c>
      <c r="L9" s="56"/>
      <c r="M9" s="56"/>
      <c r="N9" s="57"/>
    </row>
    <row r="10" spans="1:14" ht="15">
      <c r="A10" s="52" t="s">
        <v>13</v>
      </c>
      <c r="B10" s="55">
        <v>26985</v>
      </c>
      <c r="C10" s="55">
        <v>9086</v>
      </c>
      <c r="D10" s="53">
        <f t="shared" si="2"/>
        <v>36071</v>
      </c>
      <c r="E10" s="55">
        <v>27083</v>
      </c>
      <c r="F10" s="55">
        <v>9995</v>
      </c>
      <c r="G10" s="53">
        <f aca="true" t="shared" si="3" ref="G10:G11">SUM(E10:F10)</f>
        <v>37078</v>
      </c>
      <c r="H10" s="54">
        <f t="shared" si="1"/>
        <v>0.36316472114137355</v>
      </c>
      <c r="I10" s="54">
        <f t="shared" si="1"/>
        <v>10.004402377283728</v>
      </c>
      <c r="J10" s="54">
        <f t="shared" si="1"/>
        <v>2.791716337223815</v>
      </c>
      <c r="N10" s="57"/>
    </row>
    <row r="11" spans="1:14" ht="15">
      <c r="A11" s="52" t="s">
        <v>14</v>
      </c>
      <c r="B11" s="55">
        <v>25172</v>
      </c>
      <c r="C11" s="55">
        <v>8104</v>
      </c>
      <c r="D11" s="53">
        <f t="shared" si="2"/>
        <v>33276</v>
      </c>
      <c r="E11" s="55">
        <v>25224</v>
      </c>
      <c r="F11" s="55">
        <v>9036</v>
      </c>
      <c r="G11" s="53">
        <f t="shared" si="3"/>
        <v>34260</v>
      </c>
      <c r="H11" s="54">
        <f t="shared" si="1"/>
        <v>0.20657873828062723</v>
      </c>
      <c r="I11" s="54">
        <f t="shared" si="1"/>
        <v>11.500493583415604</v>
      </c>
      <c r="J11" s="54">
        <f t="shared" si="1"/>
        <v>2.957086188243774</v>
      </c>
      <c r="L11" s="56"/>
      <c r="M11" s="56"/>
      <c r="N11" s="57"/>
    </row>
    <row r="12" spans="1:14" ht="15">
      <c r="A12" s="52" t="s">
        <v>15</v>
      </c>
      <c r="B12" s="55">
        <v>27199</v>
      </c>
      <c r="C12" s="55">
        <v>8562</v>
      </c>
      <c r="D12" s="53">
        <f t="shared" si="2"/>
        <v>35761</v>
      </c>
      <c r="E12" s="55">
        <v>27026</v>
      </c>
      <c r="F12" s="55">
        <v>9553</v>
      </c>
      <c r="G12" s="53">
        <f>SUM(E12:F12)</f>
        <v>36579</v>
      </c>
      <c r="H12" s="54">
        <f t="shared" si="1"/>
        <v>-0.6360527960586837</v>
      </c>
      <c r="I12" s="54">
        <f t="shared" si="1"/>
        <v>11.574398505022199</v>
      </c>
      <c r="J12" s="54">
        <f t="shared" si="1"/>
        <v>2.2874080702441235</v>
      </c>
      <c r="L12" s="56"/>
      <c r="M12" s="56"/>
      <c r="N12" s="57"/>
    </row>
    <row r="13" spans="1:14" ht="15">
      <c r="A13" s="52" t="s">
        <v>16</v>
      </c>
      <c r="B13" s="55">
        <v>26043</v>
      </c>
      <c r="C13" s="55">
        <v>8554</v>
      </c>
      <c r="D13" s="53">
        <f t="shared" si="2"/>
        <v>34597</v>
      </c>
      <c r="E13" s="55">
        <v>26612</v>
      </c>
      <c r="F13" s="55">
        <v>9457</v>
      </c>
      <c r="G13" s="53">
        <f>SUM(E13:F13)</f>
        <v>36069</v>
      </c>
      <c r="H13" s="54">
        <f t="shared" si="1"/>
        <v>2.1848481357754412</v>
      </c>
      <c r="I13" s="54">
        <f t="shared" si="1"/>
        <v>10.556464811783961</v>
      </c>
      <c r="J13" s="54">
        <f t="shared" si="1"/>
        <v>4.254704165101031</v>
      </c>
      <c r="L13" s="56"/>
      <c r="M13" s="56"/>
      <c r="N13" s="57"/>
    </row>
    <row r="14" spans="1:14" ht="15">
      <c r="A14" s="52" t="s">
        <v>17</v>
      </c>
      <c r="B14" s="55">
        <v>26739</v>
      </c>
      <c r="C14" s="55">
        <v>9435</v>
      </c>
      <c r="D14" s="53">
        <f t="shared" si="2"/>
        <v>36174</v>
      </c>
      <c r="E14" s="55">
        <v>27202</v>
      </c>
      <c r="F14" s="55">
        <v>10289</v>
      </c>
      <c r="G14" s="53">
        <f>SUM(E14:F14)</f>
        <v>37491</v>
      </c>
      <c r="H14" s="54">
        <f t="shared" si="1"/>
        <v>1.7315531620479385</v>
      </c>
      <c r="I14" s="54">
        <f t="shared" si="1"/>
        <v>9.051404345521984</v>
      </c>
      <c r="J14" s="54">
        <f t="shared" si="1"/>
        <v>3.6407364405373954</v>
      </c>
      <c r="N14" s="57"/>
    </row>
    <row r="15" spans="1:14" ht="15">
      <c r="A15" s="49" t="s">
        <v>3</v>
      </c>
      <c r="B15" s="60">
        <v>307017</v>
      </c>
      <c r="C15" s="60">
        <v>102937</v>
      </c>
      <c r="D15" s="60">
        <v>409954</v>
      </c>
      <c r="E15" s="60">
        <v>314098</v>
      </c>
      <c r="F15" s="60">
        <v>112663</v>
      </c>
      <c r="G15" s="60">
        <v>426761</v>
      </c>
      <c r="H15" s="109">
        <v>2.3063869427425887</v>
      </c>
      <c r="I15" s="73">
        <v>9.448497624760765</v>
      </c>
      <c r="J15" s="73">
        <v>4.099728262195268</v>
      </c>
      <c r="N15" s="57"/>
    </row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8" ht="12.75"/>
    <row r="39" ht="12.75"/>
    <row r="40" ht="12.75"/>
    <row r="41" ht="12.75"/>
    <row r="42" ht="12.75"/>
    <row r="43" ht="12.75"/>
    <row r="44" ht="12.75"/>
    <row r="45" ht="12.75"/>
    <row r="47" ht="12.75"/>
    <row r="48" ht="12.75"/>
    <row r="49" ht="12.75"/>
    <row r="50" ht="12.75"/>
    <row r="51" ht="12.75"/>
    <row r="52" ht="12.75"/>
    <row r="53" ht="12.75"/>
    <row r="54" ht="12.75"/>
    <row r="55" ht="12.75"/>
  </sheetData>
  <mergeCells count="3">
    <mergeCell ref="B1:D1"/>
    <mergeCell ref="E1:G1"/>
    <mergeCell ref="H1:J1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S149"/>
  <sheetViews>
    <sheetView zoomScale="115" zoomScaleNormal="115" workbookViewId="0" topLeftCell="A1">
      <selection activeCell="G35" sqref="G35"/>
    </sheetView>
  </sheetViews>
  <sheetFormatPr defaultColWidth="11.421875" defaultRowHeight="15"/>
  <cols>
    <col min="1" max="1" width="8.421875" style="50" bestFit="1" customWidth="1"/>
    <col min="2" max="4" width="8.140625" style="50" bestFit="1" customWidth="1"/>
    <col min="5" max="5" width="7.00390625" style="50" bestFit="1" customWidth="1"/>
    <col min="6" max="6" width="8.140625" style="50" bestFit="1" customWidth="1"/>
    <col min="7" max="7" width="9.140625" style="50" customWidth="1"/>
    <col min="8" max="8" width="8.28125" style="50" customWidth="1"/>
    <col min="9" max="9" width="8.140625" style="50" bestFit="1" customWidth="1"/>
    <col min="10" max="10" width="7.421875" style="50" customWidth="1"/>
    <col min="11" max="11" width="8.7109375" style="50" customWidth="1"/>
    <col min="12" max="12" width="9.421875" style="50" bestFit="1" customWidth="1"/>
    <col min="13" max="13" width="6.57421875" style="50" bestFit="1" customWidth="1"/>
    <col min="14" max="14" width="8.140625" style="50" bestFit="1" customWidth="1"/>
    <col min="15" max="15" width="6.57421875" style="50" bestFit="1" customWidth="1"/>
    <col min="16" max="16" width="7.421875" style="50" customWidth="1"/>
    <col min="17" max="18" width="11.421875" style="62" customWidth="1"/>
    <col min="19" max="16384" width="11.421875" style="50" customWidth="1"/>
  </cols>
  <sheetData>
    <row r="1" spans="17:18" ht="8.25" customHeight="1">
      <c r="Q1" s="50"/>
      <c r="R1" s="50"/>
    </row>
    <row r="2" spans="1:18" ht="22.5" customHeight="1">
      <c r="A2" s="143" t="s">
        <v>39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Q2" s="50"/>
      <c r="R2" s="50"/>
    </row>
    <row r="3" spans="1:18" ht="15">
      <c r="A3" s="49"/>
      <c r="B3" s="142">
        <v>2014</v>
      </c>
      <c r="C3" s="142"/>
      <c r="D3" s="142"/>
      <c r="E3" s="142"/>
      <c r="F3" s="142"/>
      <c r="G3" s="142">
        <v>2015</v>
      </c>
      <c r="H3" s="142"/>
      <c r="I3" s="142"/>
      <c r="J3" s="142"/>
      <c r="K3" s="142"/>
      <c r="L3" s="142" t="s">
        <v>19</v>
      </c>
      <c r="M3" s="142"/>
      <c r="N3" s="142"/>
      <c r="O3" s="142"/>
      <c r="P3" s="142"/>
      <c r="Q3" s="50"/>
      <c r="R3" s="50"/>
    </row>
    <row r="4" spans="1:16" s="65" customFormat="1" ht="15">
      <c r="A4" s="51"/>
      <c r="B4" s="142" t="s">
        <v>4</v>
      </c>
      <c r="C4" s="142"/>
      <c r="D4" s="142" t="s">
        <v>5</v>
      </c>
      <c r="E4" s="142"/>
      <c r="F4" s="51"/>
      <c r="G4" s="142" t="s">
        <v>4</v>
      </c>
      <c r="H4" s="142"/>
      <c r="I4" s="142" t="s">
        <v>5</v>
      </c>
      <c r="J4" s="142"/>
      <c r="K4" s="51"/>
      <c r="L4" s="142" t="s">
        <v>4</v>
      </c>
      <c r="M4" s="142"/>
      <c r="N4" s="142" t="s">
        <v>5</v>
      </c>
      <c r="O4" s="142"/>
      <c r="P4" s="51"/>
    </row>
    <row r="5" spans="1:18" ht="15">
      <c r="A5" s="49"/>
      <c r="B5" s="51" t="s">
        <v>40</v>
      </c>
      <c r="C5" s="51" t="s">
        <v>41</v>
      </c>
      <c r="D5" s="51" t="s">
        <v>40</v>
      </c>
      <c r="E5" s="51" t="s">
        <v>41</v>
      </c>
      <c r="F5" s="51" t="s">
        <v>3</v>
      </c>
      <c r="G5" s="51" t="s">
        <v>40</v>
      </c>
      <c r="H5" s="51" t="s">
        <v>41</v>
      </c>
      <c r="I5" s="51" t="s">
        <v>40</v>
      </c>
      <c r="J5" s="51" t="s">
        <v>41</v>
      </c>
      <c r="K5" s="51" t="s">
        <v>3</v>
      </c>
      <c r="L5" s="51" t="s">
        <v>40</v>
      </c>
      <c r="M5" s="51" t="s">
        <v>41</v>
      </c>
      <c r="N5" s="51" t="s">
        <v>40</v>
      </c>
      <c r="O5" s="51" t="s">
        <v>41</v>
      </c>
      <c r="P5" s="51" t="s">
        <v>3</v>
      </c>
      <c r="Q5" s="50"/>
      <c r="R5" s="50"/>
    </row>
    <row r="6" spans="1:18" s="67" customFormat="1" ht="16.5" customHeight="1">
      <c r="A6" s="52" t="s">
        <v>23</v>
      </c>
      <c r="B6" s="53">
        <v>10908</v>
      </c>
      <c r="C6" s="53">
        <v>10924</v>
      </c>
      <c r="D6" s="53">
        <v>4328</v>
      </c>
      <c r="E6" s="53">
        <v>4346</v>
      </c>
      <c r="F6" s="53">
        <f aca="true" t="shared" si="0" ref="F6:F14">SUM(B6:E6)</f>
        <v>30506</v>
      </c>
      <c r="G6" s="53">
        <v>11535</v>
      </c>
      <c r="H6" s="53">
        <v>11563</v>
      </c>
      <c r="I6" s="53">
        <v>4585</v>
      </c>
      <c r="J6" s="53">
        <v>4581</v>
      </c>
      <c r="K6" s="53">
        <f aca="true" t="shared" si="1" ref="K6:K17">SUM(G6:J6)</f>
        <v>32264</v>
      </c>
      <c r="L6" s="54">
        <f aca="true" t="shared" si="2" ref="L6:O17">(G6/B6-1)*100</f>
        <v>5.748074807480741</v>
      </c>
      <c r="M6" s="54">
        <f t="shared" si="2"/>
        <v>5.849505675576716</v>
      </c>
      <c r="N6" s="54">
        <f t="shared" si="2"/>
        <v>5.938077634011085</v>
      </c>
      <c r="O6" s="54">
        <f t="shared" si="2"/>
        <v>5.407271053842622</v>
      </c>
      <c r="P6" s="54">
        <f aca="true" t="shared" si="3" ref="P6:P17">+(K6/F6-1)*100</f>
        <v>5.762800760506126</v>
      </c>
      <c r="Q6" s="66"/>
      <c r="R6" s="66"/>
    </row>
    <row r="7" spans="1:18" s="67" customFormat="1" ht="16.5" customHeight="1">
      <c r="A7" s="52" t="s">
        <v>24</v>
      </c>
      <c r="B7" s="53">
        <v>9910</v>
      </c>
      <c r="C7" s="53">
        <v>9915</v>
      </c>
      <c r="D7" s="53">
        <v>3749</v>
      </c>
      <c r="E7" s="53">
        <v>3754</v>
      </c>
      <c r="F7" s="53">
        <f t="shared" si="0"/>
        <v>27328</v>
      </c>
      <c r="G7" s="53">
        <v>10429</v>
      </c>
      <c r="H7" s="53">
        <v>10429</v>
      </c>
      <c r="I7" s="53">
        <v>3966</v>
      </c>
      <c r="J7" s="53">
        <v>3967</v>
      </c>
      <c r="K7" s="53">
        <f t="shared" si="1"/>
        <v>28791</v>
      </c>
      <c r="L7" s="54">
        <f t="shared" si="2"/>
        <v>5.237134207870842</v>
      </c>
      <c r="M7" s="54">
        <f t="shared" si="2"/>
        <v>5.184064548663647</v>
      </c>
      <c r="N7" s="54">
        <f t="shared" si="2"/>
        <v>5.788210189383847</v>
      </c>
      <c r="O7" s="54">
        <f t="shared" si="2"/>
        <v>5.673947789025036</v>
      </c>
      <c r="P7" s="54">
        <f t="shared" si="3"/>
        <v>5.353483606557385</v>
      </c>
      <c r="Q7" s="66"/>
      <c r="R7" s="66"/>
    </row>
    <row r="8" spans="1:18" s="67" customFormat="1" ht="16.5" customHeight="1">
      <c r="A8" s="52" t="s">
        <v>25</v>
      </c>
      <c r="B8" s="53">
        <v>11161</v>
      </c>
      <c r="C8" s="53">
        <v>11132</v>
      </c>
      <c r="D8" s="53">
        <v>4221</v>
      </c>
      <c r="E8" s="53">
        <v>4226</v>
      </c>
      <c r="F8" s="53">
        <f>SUM(B8:E8)</f>
        <v>30740</v>
      </c>
      <c r="G8" s="53">
        <v>11719</v>
      </c>
      <c r="H8" s="53">
        <v>11716</v>
      </c>
      <c r="I8" s="53">
        <v>4576</v>
      </c>
      <c r="J8" s="53">
        <v>4572</v>
      </c>
      <c r="K8" s="53">
        <f t="shared" si="1"/>
        <v>32583</v>
      </c>
      <c r="L8" s="54">
        <f t="shared" si="2"/>
        <v>4.999552011468511</v>
      </c>
      <c r="M8" s="54">
        <f t="shared" si="2"/>
        <v>5.246137261947537</v>
      </c>
      <c r="N8" s="54">
        <f t="shared" si="2"/>
        <v>8.410329305851704</v>
      </c>
      <c r="O8" s="54">
        <f t="shared" si="2"/>
        <v>8.187411263606247</v>
      </c>
      <c r="P8" s="54">
        <f t="shared" si="3"/>
        <v>5.995445673389721</v>
      </c>
      <c r="Q8" s="66"/>
      <c r="R8" s="66"/>
    </row>
    <row r="9" spans="1:18" s="67" customFormat="1" ht="16.5" customHeight="1">
      <c r="A9" s="52" t="s">
        <v>26</v>
      </c>
      <c r="B9" s="53">
        <v>11074</v>
      </c>
      <c r="C9" s="53">
        <v>11081</v>
      </c>
      <c r="D9" s="53">
        <v>4210</v>
      </c>
      <c r="E9" s="53">
        <v>4217</v>
      </c>
      <c r="F9" s="53">
        <f t="shared" si="0"/>
        <v>30582</v>
      </c>
      <c r="G9" s="53">
        <v>11569</v>
      </c>
      <c r="H9" s="53">
        <v>11598</v>
      </c>
      <c r="I9" s="53">
        <v>4523</v>
      </c>
      <c r="J9" s="53">
        <v>4511</v>
      </c>
      <c r="K9" s="53">
        <f t="shared" si="1"/>
        <v>32201</v>
      </c>
      <c r="L9" s="54">
        <f t="shared" si="2"/>
        <v>4.469929564746256</v>
      </c>
      <c r="M9" s="54">
        <f t="shared" si="2"/>
        <v>4.665643894955318</v>
      </c>
      <c r="N9" s="54">
        <f t="shared" si="2"/>
        <v>7.4346793349168605</v>
      </c>
      <c r="O9" s="54">
        <f t="shared" si="2"/>
        <v>6.971780886886414</v>
      </c>
      <c r="P9" s="54">
        <f t="shared" si="3"/>
        <v>5.293963769537635</v>
      </c>
      <c r="Q9" s="66"/>
      <c r="R9" s="66"/>
    </row>
    <row r="10" spans="1:16" s="67" customFormat="1" ht="16.5" customHeight="1">
      <c r="A10" s="52" t="s">
        <v>27</v>
      </c>
      <c r="B10" s="68">
        <v>11767</v>
      </c>
      <c r="C10" s="68">
        <v>11750</v>
      </c>
      <c r="D10" s="68">
        <v>4224</v>
      </c>
      <c r="E10" s="68">
        <v>4226</v>
      </c>
      <c r="F10" s="53">
        <f t="shared" si="0"/>
        <v>31967</v>
      </c>
      <c r="G10" s="68">
        <v>11769</v>
      </c>
      <c r="H10" s="68">
        <v>11780</v>
      </c>
      <c r="I10" s="68">
        <v>4718</v>
      </c>
      <c r="J10" s="68">
        <v>4695</v>
      </c>
      <c r="K10" s="53">
        <f t="shared" si="1"/>
        <v>32962</v>
      </c>
      <c r="L10" s="54">
        <f t="shared" si="2"/>
        <v>0.01699668564629775</v>
      </c>
      <c r="M10" s="54">
        <f t="shared" si="2"/>
        <v>0.2553191489361728</v>
      </c>
      <c r="N10" s="54">
        <f t="shared" si="2"/>
        <v>11.695075757575758</v>
      </c>
      <c r="O10" s="54">
        <f t="shared" si="2"/>
        <v>11.097964978703256</v>
      </c>
      <c r="P10" s="54">
        <f t="shared" si="3"/>
        <v>3.112584853129796</v>
      </c>
    </row>
    <row r="11" spans="1:16" s="67" customFormat="1" ht="16.5" customHeight="1">
      <c r="A11" s="52" t="s">
        <v>28</v>
      </c>
      <c r="B11" s="68">
        <v>10997</v>
      </c>
      <c r="C11" s="68">
        <v>10985</v>
      </c>
      <c r="D11" s="68">
        <v>4177</v>
      </c>
      <c r="E11" s="68">
        <v>4189</v>
      </c>
      <c r="F11" s="53">
        <f t="shared" si="0"/>
        <v>30348</v>
      </c>
      <c r="G11" s="68">
        <v>11320</v>
      </c>
      <c r="H11" s="68">
        <v>11314</v>
      </c>
      <c r="I11" s="68">
        <v>4676</v>
      </c>
      <c r="J11" s="68">
        <v>4678</v>
      </c>
      <c r="K11" s="53">
        <f t="shared" si="1"/>
        <v>31988</v>
      </c>
      <c r="L11" s="54">
        <f t="shared" si="2"/>
        <v>2.937164681276716</v>
      </c>
      <c r="M11" s="54">
        <f t="shared" si="2"/>
        <v>2.994993172507976</v>
      </c>
      <c r="N11" s="54">
        <f t="shared" si="2"/>
        <v>11.946372994972476</v>
      </c>
      <c r="O11" s="54">
        <f t="shared" si="2"/>
        <v>11.673430412986384</v>
      </c>
      <c r="P11" s="54">
        <f t="shared" si="3"/>
        <v>5.403980492948457</v>
      </c>
    </row>
    <row r="12" spans="1:16" s="67" customFormat="1" ht="16.5" customHeight="1">
      <c r="A12" s="52" t="s">
        <v>29</v>
      </c>
      <c r="B12" s="68">
        <v>12061</v>
      </c>
      <c r="C12" s="68">
        <v>12046</v>
      </c>
      <c r="D12" s="68">
        <v>4576</v>
      </c>
      <c r="E12" s="68">
        <v>4584</v>
      </c>
      <c r="F12" s="53">
        <f t="shared" si="0"/>
        <v>33267</v>
      </c>
      <c r="G12" s="68">
        <v>12084</v>
      </c>
      <c r="H12" s="68">
        <v>12104</v>
      </c>
      <c r="I12" s="68">
        <v>5071</v>
      </c>
      <c r="J12" s="68">
        <v>5063</v>
      </c>
      <c r="K12" s="53">
        <f t="shared" si="1"/>
        <v>34322</v>
      </c>
      <c r="L12" s="54">
        <f t="shared" si="2"/>
        <v>0.19069728878202685</v>
      </c>
      <c r="M12" s="54">
        <f t="shared" si="2"/>
        <v>0.4814876307488003</v>
      </c>
      <c r="N12" s="54">
        <f t="shared" si="2"/>
        <v>10.817307692307686</v>
      </c>
      <c r="O12" s="54">
        <f t="shared" si="2"/>
        <v>10.449389179755663</v>
      </c>
      <c r="P12" s="54">
        <f t="shared" si="3"/>
        <v>3.1713109087083247</v>
      </c>
    </row>
    <row r="13" spans="1:16" s="67" customFormat="1" ht="16.5" customHeight="1">
      <c r="A13" s="52" t="s">
        <v>30</v>
      </c>
      <c r="B13" s="68">
        <v>12104</v>
      </c>
      <c r="C13" s="68">
        <v>12104</v>
      </c>
      <c r="D13" s="68">
        <v>4531</v>
      </c>
      <c r="E13" s="68">
        <v>4531</v>
      </c>
      <c r="F13" s="53">
        <f t="shared" si="0"/>
        <v>33270</v>
      </c>
      <c r="G13" s="68">
        <v>12106</v>
      </c>
      <c r="H13" s="68">
        <v>12089</v>
      </c>
      <c r="I13" s="68">
        <v>4992</v>
      </c>
      <c r="J13" s="68">
        <v>4989</v>
      </c>
      <c r="K13" s="53">
        <f t="shared" si="1"/>
        <v>34176</v>
      </c>
      <c r="L13" s="54">
        <f t="shared" si="2"/>
        <v>0.016523463317907883</v>
      </c>
      <c r="M13" s="54">
        <f t="shared" si="2"/>
        <v>-0.12392597488433132</v>
      </c>
      <c r="N13" s="54">
        <f t="shared" si="2"/>
        <v>10.17435444714192</v>
      </c>
      <c r="O13" s="54">
        <f t="shared" si="2"/>
        <v>10.108143897594356</v>
      </c>
      <c r="P13" s="54">
        <f t="shared" si="3"/>
        <v>2.7231740306582486</v>
      </c>
    </row>
    <row r="14" spans="1:16" s="67" customFormat="1" ht="16.5" customHeight="1">
      <c r="A14" s="52" t="s">
        <v>31</v>
      </c>
      <c r="B14" s="68">
        <v>11097</v>
      </c>
      <c r="C14" s="68">
        <v>11082</v>
      </c>
      <c r="D14" s="68">
        <v>4044</v>
      </c>
      <c r="E14" s="68">
        <v>4038</v>
      </c>
      <c r="F14" s="68">
        <f t="shared" si="0"/>
        <v>30261</v>
      </c>
      <c r="G14" s="68">
        <v>11257</v>
      </c>
      <c r="H14" s="68">
        <v>11239</v>
      </c>
      <c r="I14" s="68">
        <v>4505</v>
      </c>
      <c r="J14" s="68">
        <v>4516</v>
      </c>
      <c r="K14" s="53">
        <f t="shared" si="1"/>
        <v>31517</v>
      </c>
      <c r="L14" s="54">
        <f t="shared" si="2"/>
        <v>1.4418311255294247</v>
      </c>
      <c r="M14" s="54">
        <f t="shared" si="2"/>
        <v>1.4167117848763677</v>
      </c>
      <c r="N14" s="54">
        <f t="shared" si="2"/>
        <v>11.399604352126612</v>
      </c>
      <c r="O14" s="54">
        <f t="shared" si="2"/>
        <v>11.837543338286283</v>
      </c>
      <c r="P14" s="54">
        <f t="shared" si="3"/>
        <v>4.150556822312557</v>
      </c>
    </row>
    <row r="15" spans="1:16" s="67" customFormat="1" ht="16.5" customHeight="1">
      <c r="A15" s="52" t="s">
        <v>32</v>
      </c>
      <c r="B15" s="68">
        <v>11872</v>
      </c>
      <c r="C15" s="68">
        <v>11872</v>
      </c>
      <c r="D15" s="68">
        <v>4268</v>
      </c>
      <c r="E15" s="68">
        <v>4272</v>
      </c>
      <c r="F15" s="68">
        <f>SUM(B15:E15)</f>
        <v>32284</v>
      </c>
      <c r="G15" s="68">
        <v>11867</v>
      </c>
      <c r="H15" s="68">
        <v>11857</v>
      </c>
      <c r="I15" s="68">
        <v>4769</v>
      </c>
      <c r="J15" s="68">
        <v>4756</v>
      </c>
      <c r="K15" s="53">
        <f t="shared" si="1"/>
        <v>33249</v>
      </c>
      <c r="L15" s="54">
        <f t="shared" si="2"/>
        <v>-0.042115902964956486</v>
      </c>
      <c r="M15" s="54">
        <f t="shared" si="2"/>
        <v>-0.12634770889488056</v>
      </c>
      <c r="N15" s="54">
        <f t="shared" si="2"/>
        <v>11.738519212746024</v>
      </c>
      <c r="O15" s="54">
        <f t="shared" si="2"/>
        <v>11.329588014981272</v>
      </c>
      <c r="P15" s="54">
        <f t="shared" si="3"/>
        <v>2.9890967661999834</v>
      </c>
    </row>
    <row r="16" spans="1:18" s="67" customFormat="1" ht="16.5" customHeight="1">
      <c r="A16" s="52" t="s">
        <v>33</v>
      </c>
      <c r="B16" s="68">
        <v>11432</v>
      </c>
      <c r="C16" s="68">
        <v>11428</v>
      </c>
      <c r="D16" s="68">
        <v>4263</v>
      </c>
      <c r="E16" s="68">
        <v>4265</v>
      </c>
      <c r="F16" s="68">
        <f>SUM(B16:E16)</f>
        <v>31388</v>
      </c>
      <c r="G16" s="68">
        <v>11564</v>
      </c>
      <c r="H16" s="68">
        <v>11585</v>
      </c>
      <c r="I16" s="68">
        <v>4712</v>
      </c>
      <c r="J16" s="68">
        <v>4722</v>
      </c>
      <c r="K16" s="53">
        <f t="shared" si="1"/>
        <v>32583</v>
      </c>
      <c r="L16" s="54">
        <f t="shared" si="2"/>
        <v>1.1546536039188204</v>
      </c>
      <c r="M16" s="54">
        <f t="shared" si="2"/>
        <v>1.3738186909345362</v>
      </c>
      <c r="N16" s="54">
        <f t="shared" si="2"/>
        <v>10.532488857612021</v>
      </c>
      <c r="O16" s="54">
        <f t="shared" si="2"/>
        <v>10.715123094958967</v>
      </c>
      <c r="P16" s="54">
        <f t="shared" si="3"/>
        <v>3.8071874601758537</v>
      </c>
      <c r="R16" s="50"/>
    </row>
    <row r="17" spans="1:18" s="67" customFormat="1" ht="15">
      <c r="A17" s="52" t="s">
        <v>34</v>
      </c>
      <c r="B17" s="68">
        <v>11779</v>
      </c>
      <c r="C17" s="68">
        <v>11749</v>
      </c>
      <c r="D17" s="68">
        <v>4711</v>
      </c>
      <c r="E17" s="68">
        <v>4711</v>
      </c>
      <c r="F17" s="68">
        <f>SUM(B17:E17)</f>
        <v>32950</v>
      </c>
      <c r="G17" s="68">
        <v>12124</v>
      </c>
      <c r="H17" s="68">
        <v>12088</v>
      </c>
      <c r="I17" s="68">
        <v>5141</v>
      </c>
      <c r="J17" s="68">
        <v>5127</v>
      </c>
      <c r="K17" s="53">
        <f t="shared" si="1"/>
        <v>34480</v>
      </c>
      <c r="L17" s="54">
        <f t="shared" si="2"/>
        <v>2.928941336276414</v>
      </c>
      <c r="M17" s="54">
        <f t="shared" si="2"/>
        <v>2.8853519448463594</v>
      </c>
      <c r="N17" s="54">
        <f t="shared" si="2"/>
        <v>9.127573763532148</v>
      </c>
      <c r="O17" s="54">
        <f t="shared" si="2"/>
        <v>8.830396943324125</v>
      </c>
      <c r="P17" s="54">
        <f t="shared" si="3"/>
        <v>4.6433990895295985</v>
      </c>
      <c r="R17" s="50"/>
    </row>
    <row r="18" spans="1:19" ht="15">
      <c r="A18" s="49" t="s">
        <v>3</v>
      </c>
      <c r="B18" s="63">
        <v>136162</v>
      </c>
      <c r="C18" s="63">
        <v>136068</v>
      </c>
      <c r="D18" s="63">
        <v>51302</v>
      </c>
      <c r="E18" s="63">
        <v>51359</v>
      </c>
      <c r="F18" s="63">
        <v>374891</v>
      </c>
      <c r="G18" s="63">
        <v>139343</v>
      </c>
      <c r="H18" s="63">
        <v>139362</v>
      </c>
      <c r="I18" s="63">
        <v>56234</v>
      </c>
      <c r="J18" s="63">
        <v>56177</v>
      </c>
      <c r="K18" s="63">
        <v>391116</v>
      </c>
      <c r="L18" s="61">
        <v>2.336187776325249</v>
      </c>
      <c r="M18" s="61">
        <v>2.4208483993297447</v>
      </c>
      <c r="N18" s="61">
        <v>9.613660286148695</v>
      </c>
      <c r="O18" s="61">
        <v>9.38102377382737</v>
      </c>
      <c r="P18" s="61">
        <v>4.327924650098303</v>
      </c>
      <c r="Q18" s="66"/>
      <c r="R18" s="66"/>
      <c r="S18" s="66"/>
    </row>
    <row r="19" spans="3:18" ht="15">
      <c r="C19" s="56"/>
      <c r="D19" s="56"/>
      <c r="E19" s="56"/>
      <c r="F19" s="56"/>
      <c r="H19" s="64"/>
      <c r="I19" s="56"/>
      <c r="J19" s="56"/>
      <c r="K19" s="56"/>
      <c r="L19" s="56"/>
      <c r="M19" s="56"/>
      <c r="Q19" s="50"/>
      <c r="R19" s="50"/>
    </row>
    <row r="20" spans="2:18" ht="15">
      <c r="B20" s="56"/>
      <c r="C20" s="56"/>
      <c r="E20" s="56"/>
      <c r="F20" s="56"/>
      <c r="Q20" s="50"/>
      <c r="R20" s="50"/>
    </row>
    <row r="21" spans="3:18" ht="15">
      <c r="C21" s="56"/>
      <c r="D21" s="56"/>
      <c r="E21" s="56"/>
      <c r="F21" s="56"/>
      <c r="H21" s="64"/>
      <c r="I21" s="56"/>
      <c r="J21" s="56"/>
      <c r="K21" s="56"/>
      <c r="L21" s="56"/>
      <c r="M21" s="56"/>
      <c r="Q21" s="50"/>
      <c r="R21" s="50"/>
    </row>
    <row r="22" spans="2:18" ht="15">
      <c r="B22" s="56"/>
      <c r="C22" s="56"/>
      <c r="D22" s="56"/>
      <c r="I22" s="56"/>
      <c r="J22" s="56"/>
      <c r="O22" s="56"/>
      <c r="P22" s="56"/>
      <c r="Q22" s="50"/>
      <c r="R22" s="50"/>
    </row>
    <row r="23" spans="9:18" ht="15">
      <c r="I23" s="56"/>
      <c r="J23" s="56"/>
      <c r="K23" s="56"/>
      <c r="Q23" s="50"/>
      <c r="R23" s="50"/>
    </row>
    <row r="24" spans="17:18" ht="15">
      <c r="Q24" s="50"/>
      <c r="R24" s="50"/>
    </row>
    <row r="25" spans="17:18" ht="15">
      <c r="Q25" s="50"/>
      <c r="R25" s="50"/>
    </row>
    <row r="26" spans="11:18" ht="15">
      <c r="K26" s="56"/>
      <c r="Q26" s="50"/>
      <c r="R26" s="50"/>
    </row>
    <row r="27" spans="17:18" ht="15">
      <c r="Q27" s="50"/>
      <c r="R27" s="50"/>
    </row>
    <row r="28" spans="17:18" ht="15">
      <c r="Q28" s="50"/>
      <c r="R28" s="50"/>
    </row>
    <row r="29" spans="17:18" ht="15">
      <c r="Q29" s="50"/>
      <c r="R29" s="50"/>
    </row>
    <row r="30" spans="17:18" ht="15">
      <c r="Q30" s="50"/>
      <c r="R30" s="50"/>
    </row>
    <row r="31" spans="17:18" ht="15">
      <c r="Q31" s="50"/>
      <c r="R31" s="50"/>
    </row>
    <row r="32" spans="17:18" ht="15">
      <c r="Q32" s="50"/>
      <c r="R32" s="50"/>
    </row>
    <row r="33" spans="17:18" ht="15">
      <c r="Q33" s="50"/>
      <c r="R33" s="50"/>
    </row>
    <row r="34" spans="17:18" ht="15">
      <c r="Q34" s="50"/>
      <c r="R34" s="50"/>
    </row>
    <row r="35" spans="17:18" ht="15">
      <c r="Q35" s="50"/>
      <c r="R35" s="50"/>
    </row>
    <row r="36" spans="17:18" ht="15">
      <c r="Q36" s="50"/>
      <c r="R36" s="50"/>
    </row>
    <row r="37" spans="17:18" ht="15">
      <c r="Q37" s="50"/>
      <c r="R37" s="50"/>
    </row>
    <row r="38" spans="17:18" ht="15">
      <c r="Q38" s="50"/>
      <c r="R38" s="50"/>
    </row>
    <row r="39" spans="17:18" ht="15">
      <c r="Q39" s="50"/>
      <c r="R39" s="50"/>
    </row>
    <row r="40" spans="17:18" ht="15">
      <c r="Q40" s="50"/>
      <c r="R40" s="50"/>
    </row>
    <row r="41" spans="17:18" ht="15">
      <c r="Q41" s="50"/>
      <c r="R41" s="50"/>
    </row>
    <row r="42" spans="17:18" ht="15">
      <c r="Q42" s="50"/>
      <c r="R42" s="50"/>
    </row>
    <row r="43" spans="17:18" ht="15">
      <c r="Q43" s="50"/>
      <c r="R43" s="50"/>
    </row>
    <row r="44" spans="17:18" ht="15">
      <c r="Q44" s="50"/>
      <c r="R44" s="50"/>
    </row>
    <row r="45" spans="17:18" ht="15">
      <c r="Q45" s="50"/>
      <c r="R45" s="50"/>
    </row>
    <row r="46" spans="17:18" ht="15">
      <c r="Q46" s="50"/>
      <c r="R46" s="50"/>
    </row>
    <row r="47" spans="17:18" ht="15">
      <c r="Q47" s="50"/>
      <c r="R47" s="50"/>
    </row>
    <row r="48" spans="17:18" ht="15">
      <c r="Q48" s="50"/>
      <c r="R48" s="50"/>
    </row>
    <row r="49" spans="17:18" ht="15">
      <c r="Q49" s="50"/>
      <c r="R49" s="50"/>
    </row>
    <row r="50" spans="17:18" ht="15">
      <c r="Q50" s="50"/>
      <c r="R50" s="50"/>
    </row>
    <row r="51" spans="17:18" ht="15">
      <c r="Q51" s="50"/>
      <c r="R51" s="50"/>
    </row>
    <row r="52" spans="17:18" ht="15">
      <c r="Q52" s="50"/>
      <c r="R52" s="50"/>
    </row>
    <row r="53" spans="17:18" ht="15">
      <c r="Q53" s="50"/>
      <c r="R53" s="50"/>
    </row>
    <row r="54" spans="17:18" ht="15">
      <c r="Q54" s="50"/>
      <c r="R54" s="50"/>
    </row>
    <row r="55" spans="17:18" ht="15">
      <c r="Q55" s="50"/>
      <c r="R55" s="50"/>
    </row>
    <row r="56" spans="10:18" ht="15">
      <c r="J56" s="69"/>
      <c r="K56" s="69"/>
      <c r="L56" s="69"/>
      <c r="Q56" s="50"/>
      <c r="R56" s="50"/>
    </row>
    <row r="57" spans="4:18" ht="15">
      <c r="D57" s="69"/>
      <c r="E57" s="69"/>
      <c r="F57" s="69"/>
      <c r="G57" s="69"/>
      <c r="H57" s="69"/>
      <c r="I57" s="69"/>
      <c r="Q57" s="50"/>
      <c r="R57" s="50"/>
    </row>
    <row r="58" spans="17:18" ht="15">
      <c r="Q58" s="50"/>
      <c r="R58" s="50"/>
    </row>
    <row r="59" spans="10:18" ht="15">
      <c r="J59" s="67"/>
      <c r="K59" s="67"/>
      <c r="L59" s="16"/>
      <c r="M59" s="16"/>
      <c r="N59" s="16"/>
      <c r="Q59" s="50"/>
      <c r="R59" s="50"/>
    </row>
    <row r="60" spans="1:18" ht="15">
      <c r="A60" s="16"/>
      <c r="B60" s="16"/>
      <c r="C60" s="144">
        <v>2012</v>
      </c>
      <c r="D60" s="144"/>
      <c r="E60" s="144"/>
      <c r="F60" s="67"/>
      <c r="G60" s="67"/>
      <c r="H60" s="67"/>
      <c r="I60" s="67"/>
      <c r="J60" s="19"/>
      <c r="K60" s="132" t="s">
        <v>3</v>
      </c>
      <c r="L60" s="131" t="s">
        <v>4</v>
      </c>
      <c r="M60" s="131"/>
      <c r="N60" s="19" t="s">
        <v>20</v>
      </c>
      <c r="O60" s="16"/>
      <c r="P60" s="16"/>
      <c r="Q60" s="16"/>
      <c r="R60" s="50"/>
    </row>
    <row r="61" spans="1:18" ht="15">
      <c r="A61" s="17"/>
      <c r="B61" s="131" t="s">
        <v>4</v>
      </c>
      <c r="C61" s="131"/>
      <c r="D61" s="131" t="s">
        <v>5</v>
      </c>
      <c r="E61" s="131"/>
      <c r="F61" s="132" t="s">
        <v>3</v>
      </c>
      <c r="G61" s="131" t="s">
        <v>4</v>
      </c>
      <c r="H61" s="131"/>
      <c r="I61" s="19" t="s">
        <v>5</v>
      </c>
      <c r="J61" s="19" t="s">
        <v>22</v>
      </c>
      <c r="K61" s="132"/>
      <c r="L61" s="19" t="s">
        <v>21</v>
      </c>
      <c r="M61" s="19" t="s">
        <v>22</v>
      </c>
      <c r="N61" s="19" t="s">
        <v>21</v>
      </c>
      <c r="O61" s="19"/>
      <c r="P61" s="132" t="s">
        <v>3</v>
      </c>
      <c r="Q61" s="17"/>
      <c r="R61" s="50"/>
    </row>
    <row r="62" spans="1:18" ht="15">
      <c r="A62" s="17"/>
      <c r="B62" s="18" t="s">
        <v>21</v>
      </c>
      <c r="C62" s="18" t="s">
        <v>22</v>
      </c>
      <c r="D62" s="18" t="s">
        <v>21</v>
      </c>
      <c r="E62" s="18" t="s">
        <v>22</v>
      </c>
      <c r="F62" s="132"/>
      <c r="G62" s="19" t="s">
        <v>21</v>
      </c>
      <c r="H62" s="19" t="s">
        <v>22</v>
      </c>
      <c r="I62" s="19" t="s">
        <v>21</v>
      </c>
      <c r="J62" s="23">
        <v>3528</v>
      </c>
      <c r="K62" s="23">
        <v>26404</v>
      </c>
      <c r="L62" s="67"/>
      <c r="M62" s="67"/>
      <c r="N62" s="67"/>
      <c r="O62" s="19" t="s">
        <v>22</v>
      </c>
      <c r="P62" s="132"/>
      <c r="Q62" s="19"/>
      <c r="R62" s="50"/>
    </row>
    <row r="63" spans="1:18" ht="15">
      <c r="A63" s="16"/>
      <c r="B63" s="21">
        <v>9522</v>
      </c>
      <c r="C63" s="21">
        <v>9507</v>
      </c>
      <c r="D63" s="22">
        <v>3409</v>
      </c>
      <c r="E63" s="22">
        <v>3406</v>
      </c>
      <c r="F63" s="22">
        <v>25844</v>
      </c>
      <c r="G63" s="23">
        <v>9664</v>
      </c>
      <c r="H63" s="23">
        <v>9676</v>
      </c>
      <c r="I63" s="28">
        <v>3536</v>
      </c>
      <c r="J63" s="67"/>
      <c r="K63" s="16"/>
      <c r="L63" s="67"/>
      <c r="M63" s="67"/>
      <c r="N63" s="67"/>
      <c r="O63" s="67"/>
      <c r="P63" s="67"/>
      <c r="Q63" s="67"/>
      <c r="R63" s="50"/>
    </row>
    <row r="64" spans="1:18" ht="15">
      <c r="A64" s="16"/>
      <c r="B64" s="67">
        <v>29</v>
      </c>
      <c r="C64" s="16"/>
      <c r="D64" s="67"/>
      <c r="E64" s="16"/>
      <c r="F64" s="16"/>
      <c r="G64" s="67">
        <v>28</v>
      </c>
      <c r="H64" s="16"/>
      <c r="I64" s="16"/>
      <c r="J64" s="70">
        <f>+J62/$G$64</f>
        <v>126</v>
      </c>
      <c r="K64" s="70">
        <f>+K62/$G$64</f>
        <v>943</v>
      </c>
      <c r="L64" s="71">
        <f>(G65/B65-1)*100</f>
        <v>5.115972034686589</v>
      </c>
      <c r="M64" s="71">
        <f>(H65/C65-1)*100</f>
        <v>5.412553156320898</v>
      </c>
      <c r="N64" s="71">
        <f>(I65/D65-1)*100</f>
        <v>7.42991241671207</v>
      </c>
      <c r="O64" s="67"/>
      <c r="P64" s="67"/>
      <c r="Q64" s="67"/>
      <c r="R64" s="50"/>
    </row>
    <row r="65" spans="1:18" ht="15">
      <c r="A65" s="16"/>
      <c r="B65" s="70">
        <f>+B63/$B$64</f>
        <v>328.3448275862069</v>
      </c>
      <c r="C65" s="70">
        <f>+C63/$B$64</f>
        <v>327.82758620689657</v>
      </c>
      <c r="D65" s="70">
        <f>+D63/$B$64</f>
        <v>117.55172413793103</v>
      </c>
      <c r="E65" s="70">
        <f>+E63/$B$64</f>
        <v>117.44827586206897</v>
      </c>
      <c r="F65" s="70">
        <f>+F63/$B$64</f>
        <v>891.1724137931035</v>
      </c>
      <c r="G65" s="70">
        <f>+G63/$G$64</f>
        <v>345.14285714285717</v>
      </c>
      <c r="H65" s="70">
        <f>+H63/$G$64</f>
        <v>345.57142857142856</v>
      </c>
      <c r="I65" s="70">
        <f>+I63/$G$64</f>
        <v>126.28571428571429</v>
      </c>
      <c r="J65" s="67"/>
      <c r="K65" s="16"/>
      <c r="L65" s="67"/>
      <c r="M65" s="67"/>
      <c r="N65" s="67"/>
      <c r="O65" s="71">
        <f>(J64/E65-1)*100</f>
        <v>7.281268349970649</v>
      </c>
      <c r="P65" s="71">
        <f>(K64/F65-1)*100</f>
        <v>5.815663210029398</v>
      </c>
      <c r="Q65" s="71"/>
      <c r="R65" s="50"/>
    </row>
    <row r="66" spans="1:18" ht="15">
      <c r="A66" s="16"/>
      <c r="B66" s="16"/>
      <c r="C66" s="67"/>
      <c r="D66" s="67"/>
      <c r="E66" s="16"/>
      <c r="F66" s="16"/>
      <c r="G66" s="67"/>
      <c r="H66" s="67"/>
      <c r="I66" s="16"/>
      <c r="J66" s="29">
        <v>7590</v>
      </c>
      <c r="K66" s="29">
        <v>56783</v>
      </c>
      <c r="L66" s="67"/>
      <c r="M66" s="67"/>
      <c r="N66" s="67"/>
      <c r="O66" s="67"/>
      <c r="P66" s="67"/>
      <c r="Q66" s="67"/>
      <c r="R66" s="50"/>
    </row>
    <row r="67" spans="1:18" ht="15">
      <c r="A67" s="16"/>
      <c r="B67" s="29">
        <v>19741</v>
      </c>
      <c r="C67" s="29">
        <v>19757</v>
      </c>
      <c r="D67" s="29">
        <v>7178</v>
      </c>
      <c r="E67" s="29">
        <v>7169</v>
      </c>
      <c r="F67" s="29">
        <v>53845</v>
      </c>
      <c r="G67" s="29">
        <v>20803</v>
      </c>
      <c r="H67" s="29">
        <v>20807</v>
      </c>
      <c r="I67" s="29">
        <v>7583</v>
      </c>
      <c r="J67" s="29"/>
      <c r="K67" s="29"/>
      <c r="L67" s="67"/>
      <c r="M67" s="67"/>
      <c r="N67" s="67"/>
      <c r="O67" s="67"/>
      <c r="P67" s="67"/>
      <c r="Q67" s="67"/>
      <c r="R67" s="50"/>
    </row>
    <row r="68" spans="1:18" ht="15">
      <c r="A68" s="16"/>
      <c r="B68" s="29">
        <v>60</v>
      </c>
      <c r="C68" s="29"/>
      <c r="D68" s="29"/>
      <c r="E68" s="29"/>
      <c r="F68" s="29"/>
      <c r="G68" s="29">
        <v>59</v>
      </c>
      <c r="H68" s="29"/>
      <c r="I68" s="29"/>
      <c r="J68" s="70">
        <f>+J66/$G$68</f>
        <v>128.64406779661016</v>
      </c>
      <c r="K68" s="70">
        <f>+K66/$G$68</f>
        <v>962.4237288135594</v>
      </c>
      <c r="L68" s="72">
        <f>(G69/B69-1)*100</f>
        <v>7.165762729035929</v>
      </c>
      <c r="M68" s="72">
        <f>(H69/C69-1)*100</f>
        <v>7.099564797029667</v>
      </c>
      <c r="N68" s="72">
        <f>(I69/D69-1)*100</f>
        <v>7.432786622023024</v>
      </c>
      <c r="O68" s="67"/>
      <c r="P68" s="67"/>
      <c r="Q68" s="67"/>
      <c r="R68" s="50"/>
    </row>
    <row r="69" spans="1:18" ht="15">
      <c r="A69" s="16"/>
      <c r="B69" s="70">
        <f>+B67/$B$68</f>
        <v>329.01666666666665</v>
      </c>
      <c r="C69" s="70">
        <f>+C67/$B$68</f>
        <v>329.28333333333336</v>
      </c>
      <c r="D69" s="70">
        <f>+D67/$B$68</f>
        <v>119.63333333333334</v>
      </c>
      <c r="E69" s="70">
        <f>+E67/$B$68</f>
        <v>119.48333333333333</v>
      </c>
      <c r="F69" s="70">
        <f>+F67/$B$68</f>
        <v>897.4166666666666</v>
      </c>
      <c r="G69" s="70">
        <f>+G67/$G$68</f>
        <v>352.59322033898303</v>
      </c>
      <c r="H69" s="70">
        <f>+H67/$G$68</f>
        <v>352.66101694915255</v>
      </c>
      <c r="I69" s="70">
        <f>+I67/$G$68</f>
        <v>128.52542372881356</v>
      </c>
      <c r="J69" s="16"/>
      <c r="K69" s="16"/>
      <c r="L69" s="16"/>
      <c r="M69" s="16"/>
      <c r="N69" s="16"/>
      <c r="O69" s="72">
        <f>(J68/E69-1)*100</f>
        <v>7.666955890592964</v>
      </c>
      <c r="P69" s="72">
        <f>(K68/F69-1)*100</f>
        <v>7.243799292067155</v>
      </c>
      <c r="Q69" s="72"/>
      <c r="R69" s="50"/>
    </row>
    <row r="70" spans="1:18" ht="15">
      <c r="A70" s="16"/>
      <c r="B70" s="16"/>
      <c r="C70" s="16"/>
      <c r="D70" s="16"/>
      <c r="E70" s="16"/>
      <c r="F70" s="16"/>
      <c r="G70" s="16"/>
      <c r="H70" s="16"/>
      <c r="I70" s="16"/>
      <c r="O70" s="16"/>
      <c r="P70" s="16"/>
      <c r="Q70" s="16"/>
      <c r="R70" s="50"/>
    </row>
    <row r="71" spans="17:18" ht="15">
      <c r="Q71" s="50"/>
      <c r="R71" s="50"/>
    </row>
    <row r="72" spans="17:18" ht="15">
      <c r="Q72" s="50"/>
      <c r="R72" s="50"/>
    </row>
    <row r="73" spans="17:18" ht="15">
      <c r="Q73" s="50"/>
      <c r="R73" s="50"/>
    </row>
    <row r="74" spans="17:18" ht="15">
      <c r="Q74" s="50"/>
      <c r="R74" s="50"/>
    </row>
    <row r="75" spans="17:18" ht="15">
      <c r="Q75" s="50"/>
      <c r="R75" s="50"/>
    </row>
    <row r="76" spans="17:18" ht="15">
      <c r="Q76" s="50"/>
      <c r="R76" s="50"/>
    </row>
    <row r="77" spans="17:18" ht="15">
      <c r="Q77" s="50"/>
      <c r="R77" s="50"/>
    </row>
    <row r="78" spans="17:18" ht="15">
      <c r="Q78" s="50"/>
      <c r="R78" s="50"/>
    </row>
    <row r="80" spans="17:18" ht="15">
      <c r="Q80" s="50"/>
      <c r="R80" s="50"/>
    </row>
    <row r="81" spans="17:18" ht="15">
      <c r="Q81" s="50"/>
      <c r="R81" s="50"/>
    </row>
    <row r="82" spans="17:18" ht="15">
      <c r="Q82" s="50"/>
      <c r="R82" s="50"/>
    </row>
    <row r="83" spans="17:18" ht="15">
      <c r="Q83" s="50"/>
      <c r="R83" s="50"/>
    </row>
    <row r="84" spans="17:18" ht="15">
      <c r="Q84" s="50"/>
      <c r="R84" s="50"/>
    </row>
    <row r="85" spans="17:18" ht="15">
      <c r="Q85" s="50"/>
      <c r="R85" s="50"/>
    </row>
    <row r="86" spans="17:18" ht="15">
      <c r="Q86" s="50"/>
      <c r="R86" s="50"/>
    </row>
    <row r="87" spans="17:18" ht="15">
      <c r="Q87" s="50"/>
      <c r="R87" s="50"/>
    </row>
    <row r="88" spans="17:18" ht="15">
      <c r="Q88" s="50"/>
      <c r="R88" s="50"/>
    </row>
    <row r="89" spans="17:18" ht="15">
      <c r="Q89" s="50"/>
      <c r="R89" s="50"/>
    </row>
    <row r="90" spans="17:18" ht="15">
      <c r="Q90" s="50"/>
      <c r="R90" s="50"/>
    </row>
    <row r="91" spans="17:18" ht="15">
      <c r="Q91" s="50"/>
      <c r="R91" s="50"/>
    </row>
    <row r="92" spans="17:18" ht="15">
      <c r="Q92" s="50"/>
      <c r="R92" s="50"/>
    </row>
    <row r="93" spans="17:18" ht="15">
      <c r="Q93" s="50"/>
      <c r="R93" s="50"/>
    </row>
    <row r="94" spans="17:18" ht="15">
      <c r="Q94" s="50"/>
      <c r="R94" s="50"/>
    </row>
    <row r="95" spans="17:18" ht="15">
      <c r="Q95" s="50"/>
      <c r="R95" s="50"/>
    </row>
    <row r="96" spans="17:18" ht="15">
      <c r="Q96" s="50"/>
      <c r="R96" s="50"/>
    </row>
    <row r="97" spans="17:18" ht="15">
      <c r="Q97" s="50"/>
      <c r="R97" s="50"/>
    </row>
    <row r="98" spans="17:18" ht="15">
      <c r="Q98" s="50"/>
      <c r="R98" s="50"/>
    </row>
    <row r="99" spans="17:18" ht="15">
      <c r="Q99" s="50"/>
      <c r="R99" s="50"/>
    </row>
    <row r="100" spans="17:18" ht="15">
      <c r="Q100" s="50"/>
      <c r="R100" s="50"/>
    </row>
    <row r="101" spans="17:18" ht="15">
      <c r="Q101" s="50"/>
      <c r="R101" s="50"/>
    </row>
    <row r="102" spans="17:18" ht="15">
      <c r="Q102" s="50"/>
      <c r="R102" s="50"/>
    </row>
    <row r="103" spans="17:18" ht="15">
      <c r="Q103" s="50"/>
      <c r="R103" s="50"/>
    </row>
    <row r="104" spans="17:18" ht="15">
      <c r="Q104" s="50"/>
      <c r="R104" s="50"/>
    </row>
    <row r="105" spans="17:18" ht="15">
      <c r="Q105" s="50"/>
      <c r="R105" s="50"/>
    </row>
    <row r="106" spans="17:18" ht="15">
      <c r="Q106" s="50"/>
      <c r="R106" s="50"/>
    </row>
    <row r="107" spans="17:18" ht="15">
      <c r="Q107" s="50"/>
      <c r="R107" s="50"/>
    </row>
    <row r="108" spans="17:18" ht="15">
      <c r="Q108" s="50"/>
      <c r="R108" s="50"/>
    </row>
    <row r="109" spans="17:18" ht="15">
      <c r="Q109" s="50"/>
      <c r="R109" s="50"/>
    </row>
    <row r="110" spans="17:18" ht="15">
      <c r="Q110" s="50"/>
      <c r="R110" s="50"/>
    </row>
    <row r="111" spans="17:18" ht="15">
      <c r="Q111" s="50"/>
      <c r="R111" s="50"/>
    </row>
    <row r="112" spans="17:18" ht="15">
      <c r="Q112" s="50"/>
      <c r="R112" s="50"/>
    </row>
    <row r="113" spans="17:18" ht="15">
      <c r="Q113" s="50"/>
      <c r="R113" s="50"/>
    </row>
    <row r="114" spans="17:18" ht="15">
      <c r="Q114" s="50"/>
      <c r="R114" s="50"/>
    </row>
    <row r="115" spans="17:18" ht="15">
      <c r="Q115" s="50"/>
      <c r="R115" s="50"/>
    </row>
    <row r="116" spans="17:18" ht="15">
      <c r="Q116" s="50"/>
      <c r="R116" s="50"/>
    </row>
    <row r="117" spans="17:18" ht="15">
      <c r="Q117" s="50"/>
      <c r="R117" s="50"/>
    </row>
    <row r="118" spans="17:18" ht="15">
      <c r="Q118" s="50"/>
      <c r="R118" s="50"/>
    </row>
    <row r="119" spans="17:18" ht="15">
      <c r="Q119" s="50"/>
      <c r="R119" s="50"/>
    </row>
    <row r="120" spans="17:18" ht="15">
      <c r="Q120" s="50"/>
      <c r="R120" s="50"/>
    </row>
    <row r="121" spans="17:18" ht="15">
      <c r="Q121" s="50"/>
      <c r="R121" s="50"/>
    </row>
    <row r="122" spans="17:18" ht="15">
      <c r="Q122" s="50"/>
      <c r="R122" s="50"/>
    </row>
    <row r="123" spans="17:18" ht="15">
      <c r="Q123" s="50"/>
      <c r="R123" s="50"/>
    </row>
    <row r="124" spans="17:18" ht="15">
      <c r="Q124" s="50"/>
      <c r="R124" s="50"/>
    </row>
    <row r="125" spans="17:18" ht="15">
      <c r="Q125" s="50"/>
      <c r="R125" s="50"/>
    </row>
    <row r="126" spans="17:18" ht="15">
      <c r="Q126" s="50"/>
      <c r="R126" s="50"/>
    </row>
    <row r="127" spans="17:18" ht="15">
      <c r="Q127" s="50"/>
      <c r="R127" s="50"/>
    </row>
    <row r="128" spans="17:18" ht="15">
      <c r="Q128" s="50"/>
      <c r="R128" s="50"/>
    </row>
    <row r="129" spans="17:18" ht="15">
      <c r="Q129" s="50"/>
      <c r="R129" s="50"/>
    </row>
    <row r="130" spans="17:18" ht="15">
      <c r="Q130" s="50"/>
      <c r="R130" s="50"/>
    </row>
    <row r="131" spans="17:18" ht="15">
      <c r="Q131" s="50"/>
      <c r="R131" s="50"/>
    </row>
    <row r="132" spans="17:18" ht="15">
      <c r="Q132" s="50"/>
      <c r="R132" s="50"/>
    </row>
    <row r="133" spans="17:18" ht="15">
      <c r="Q133" s="50"/>
      <c r="R133" s="50"/>
    </row>
    <row r="134" spans="17:18" ht="15">
      <c r="Q134" s="50"/>
      <c r="R134" s="50"/>
    </row>
    <row r="135" spans="17:18" ht="15">
      <c r="Q135" s="50"/>
      <c r="R135" s="50"/>
    </row>
    <row r="136" spans="17:18" ht="15">
      <c r="Q136" s="50"/>
      <c r="R136" s="50"/>
    </row>
    <row r="137" spans="17:18" ht="15">
      <c r="Q137" s="50"/>
      <c r="R137" s="50"/>
    </row>
    <row r="138" spans="17:18" ht="15">
      <c r="Q138" s="50"/>
      <c r="R138" s="50"/>
    </row>
    <row r="139" spans="17:18" ht="15">
      <c r="Q139" s="50"/>
      <c r="R139" s="50"/>
    </row>
    <row r="140" spans="17:18" ht="15">
      <c r="Q140" s="50"/>
      <c r="R140" s="50"/>
    </row>
    <row r="141" spans="17:18" ht="15">
      <c r="Q141" s="50"/>
      <c r="R141" s="50"/>
    </row>
    <row r="142" spans="17:18" ht="15">
      <c r="Q142" s="50"/>
      <c r="R142" s="50"/>
    </row>
    <row r="143" spans="17:18" ht="15">
      <c r="Q143" s="50"/>
      <c r="R143" s="50"/>
    </row>
    <row r="144" spans="17:18" ht="15">
      <c r="Q144" s="50"/>
      <c r="R144" s="50"/>
    </row>
    <row r="145" spans="17:18" ht="15">
      <c r="Q145" s="50"/>
      <c r="R145" s="50"/>
    </row>
    <row r="146" spans="17:18" ht="15">
      <c r="Q146" s="50"/>
      <c r="R146" s="50"/>
    </row>
    <row r="147" spans="17:18" ht="15">
      <c r="Q147" s="50"/>
      <c r="R147" s="50"/>
    </row>
    <row r="148" spans="17:18" ht="15">
      <c r="Q148" s="50"/>
      <c r="R148" s="50"/>
    </row>
    <row r="149" spans="17:18" ht="15">
      <c r="Q149" s="50"/>
      <c r="R149" s="50"/>
    </row>
  </sheetData>
  <mergeCells count="18">
    <mergeCell ref="K60:K61"/>
    <mergeCell ref="L60:M60"/>
    <mergeCell ref="P61:P62"/>
    <mergeCell ref="C60:E60"/>
    <mergeCell ref="B61:C61"/>
    <mergeCell ref="D61:E61"/>
    <mergeCell ref="F61:F62"/>
    <mergeCell ref="G61:H61"/>
    <mergeCell ref="A2:O2"/>
    <mergeCell ref="B3:F3"/>
    <mergeCell ref="G3:K3"/>
    <mergeCell ref="L3:P3"/>
    <mergeCell ref="B4:C4"/>
    <mergeCell ref="D4:E4"/>
    <mergeCell ref="G4:H4"/>
    <mergeCell ref="I4:J4"/>
    <mergeCell ref="L4:M4"/>
    <mergeCell ref="N4:O4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O19"/>
  <sheetViews>
    <sheetView zoomScale="115" zoomScaleNormal="115" workbookViewId="0" topLeftCell="A1">
      <pane ySplit="4" topLeftCell="A5" activePane="bottomLeft" state="frozen"/>
      <selection pane="topLeft" activeCell="B15" sqref="B15:G15"/>
      <selection pane="bottomLeft" activeCell="D37" sqref="D37"/>
    </sheetView>
  </sheetViews>
  <sheetFormatPr defaultColWidth="11.421875" defaultRowHeight="15"/>
  <cols>
    <col min="1" max="1" width="11.00390625" style="50" bestFit="1" customWidth="1"/>
    <col min="2" max="2" width="8.28125" style="50" bestFit="1" customWidth="1"/>
    <col min="3" max="3" width="9.140625" style="50" bestFit="1" customWidth="1"/>
    <col min="4" max="4" width="12.8515625" style="50" bestFit="1" customWidth="1"/>
    <col min="5" max="5" width="8.00390625" style="50" bestFit="1" customWidth="1"/>
    <col min="6" max="6" width="7.8515625" style="50" bestFit="1" customWidth="1"/>
    <col min="7" max="7" width="9.140625" style="50" bestFit="1" customWidth="1"/>
    <col min="8" max="8" width="8.28125" style="50" bestFit="1" customWidth="1"/>
    <col min="9" max="9" width="6.57421875" style="50" bestFit="1" customWidth="1"/>
    <col min="10" max="10" width="9.140625" style="50" customWidth="1"/>
    <col min="11" max="11" width="8.00390625" style="50" bestFit="1" customWidth="1"/>
    <col min="12" max="12" width="9.7109375" style="50" bestFit="1" customWidth="1"/>
    <col min="13" max="13" width="9.140625" style="50" bestFit="1" customWidth="1"/>
    <col min="14" max="14" width="7.8515625" style="50" bestFit="1" customWidth="1"/>
    <col min="15" max="15" width="7.7109375" style="50" bestFit="1" customWidth="1"/>
    <col min="16" max="16384" width="11.421875" style="50" customWidth="1"/>
  </cols>
  <sheetData>
    <row r="1" spans="1:15" ht="15">
      <c r="A1" s="49"/>
      <c r="B1" s="142">
        <v>2014</v>
      </c>
      <c r="C1" s="142"/>
      <c r="D1" s="142"/>
      <c r="E1" s="142"/>
      <c r="F1" s="142"/>
      <c r="G1" s="142"/>
      <c r="H1" s="142">
        <v>2015</v>
      </c>
      <c r="I1" s="142"/>
      <c r="J1" s="142"/>
      <c r="K1" s="142"/>
      <c r="L1" s="142"/>
      <c r="M1" s="142"/>
      <c r="N1" s="51"/>
      <c r="O1" s="51"/>
    </row>
    <row r="2" spans="1:15" ht="15">
      <c r="A2" s="49"/>
      <c r="B2" s="142" t="s">
        <v>42</v>
      </c>
      <c r="C2" s="142"/>
      <c r="D2" s="142"/>
      <c r="E2" s="142" t="s">
        <v>43</v>
      </c>
      <c r="F2" s="142"/>
      <c r="G2" s="142"/>
      <c r="H2" s="142" t="s">
        <v>42</v>
      </c>
      <c r="I2" s="142"/>
      <c r="J2" s="142"/>
      <c r="K2" s="142" t="s">
        <v>43</v>
      </c>
      <c r="L2" s="142"/>
      <c r="M2" s="142"/>
      <c r="N2" s="142" t="s">
        <v>44</v>
      </c>
      <c r="O2" s="142"/>
    </row>
    <row r="3" spans="1:15" ht="15">
      <c r="A3" s="49"/>
      <c r="B3" s="142" t="s">
        <v>45</v>
      </c>
      <c r="C3" s="142"/>
      <c r="D3" s="51" t="s">
        <v>46</v>
      </c>
      <c r="E3" s="142" t="s">
        <v>45</v>
      </c>
      <c r="F3" s="142"/>
      <c r="G3" s="51" t="s">
        <v>46</v>
      </c>
      <c r="H3" s="142" t="s">
        <v>45</v>
      </c>
      <c r="I3" s="142"/>
      <c r="J3" s="51" t="s">
        <v>46</v>
      </c>
      <c r="K3" s="142" t="s">
        <v>45</v>
      </c>
      <c r="L3" s="142"/>
      <c r="M3" s="51" t="s">
        <v>46</v>
      </c>
      <c r="N3" s="142" t="s">
        <v>0</v>
      </c>
      <c r="O3" s="142"/>
    </row>
    <row r="4" spans="1:15" ht="15">
      <c r="A4" s="49"/>
      <c r="B4" s="51" t="s">
        <v>47</v>
      </c>
      <c r="C4" s="51" t="s">
        <v>48</v>
      </c>
      <c r="D4" s="51" t="s">
        <v>49</v>
      </c>
      <c r="E4" s="51" t="s">
        <v>47</v>
      </c>
      <c r="F4" s="51" t="s">
        <v>48</v>
      </c>
      <c r="G4" s="51" t="s">
        <v>49</v>
      </c>
      <c r="H4" s="51" t="s">
        <v>47</v>
      </c>
      <c r="I4" s="51" t="s">
        <v>48</v>
      </c>
      <c r="J4" s="51" t="s">
        <v>49</v>
      </c>
      <c r="K4" s="51" t="s">
        <v>47</v>
      </c>
      <c r="L4" s="51" t="s">
        <v>48</v>
      </c>
      <c r="M4" s="51" t="s">
        <v>49</v>
      </c>
      <c r="N4" s="51" t="s">
        <v>50</v>
      </c>
      <c r="O4" s="51" t="s">
        <v>51</v>
      </c>
    </row>
    <row r="5" spans="1:15" ht="15">
      <c r="A5" s="52" t="s">
        <v>6</v>
      </c>
      <c r="B5" s="53">
        <v>21290</v>
      </c>
      <c r="C5" s="53">
        <v>542</v>
      </c>
      <c r="D5" s="53">
        <v>2231</v>
      </c>
      <c r="E5" s="53">
        <v>8134</v>
      </c>
      <c r="F5" s="53">
        <v>540</v>
      </c>
      <c r="G5" s="53">
        <v>31</v>
      </c>
      <c r="H5" s="53">
        <v>22851</v>
      </c>
      <c r="I5" s="53">
        <v>247</v>
      </c>
      <c r="J5" s="68">
        <v>2940</v>
      </c>
      <c r="K5" s="53">
        <v>8611</v>
      </c>
      <c r="L5" s="53">
        <v>555</v>
      </c>
      <c r="M5" s="68">
        <v>18</v>
      </c>
      <c r="N5" s="54">
        <f aca="true" t="shared" si="0" ref="N5:N13">(H5/B5-1)*100</f>
        <v>7.332080789102857</v>
      </c>
      <c r="O5" s="54">
        <f aca="true" t="shared" si="1" ref="O5:O16">(K5/E5-1)*100</f>
        <v>5.864273420211452</v>
      </c>
    </row>
    <row r="6" spans="1:15" ht="15">
      <c r="A6" s="52" t="s">
        <v>7</v>
      </c>
      <c r="B6" s="53">
        <v>19385</v>
      </c>
      <c r="C6" s="53">
        <v>440</v>
      </c>
      <c r="D6" s="53">
        <v>2593</v>
      </c>
      <c r="E6" s="53">
        <v>6995</v>
      </c>
      <c r="F6" s="53">
        <v>508</v>
      </c>
      <c r="G6" s="53">
        <v>18</v>
      </c>
      <c r="H6" s="53">
        <v>20638</v>
      </c>
      <c r="I6" s="53">
        <v>220</v>
      </c>
      <c r="J6" s="68">
        <v>2580</v>
      </c>
      <c r="K6" s="53">
        <v>7397</v>
      </c>
      <c r="L6" s="68">
        <v>536</v>
      </c>
      <c r="M6" s="68">
        <v>19</v>
      </c>
      <c r="N6" s="54">
        <f t="shared" si="0"/>
        <v>6.463760639669847</v>
      </c>
      <c r="O6" s="54">
        <f t="shared" si="1"/>
        <v>5.746962115796994</v>
      </c>
    </row>
    <row r="7" spans="1:15" ht="15">
      <c r="A7" s="52" t="s">
        <v>8</v>
      </c>
      <c r="B7" s="53">
        <v>21814</v>
      </c>
      <c r="C7" s="53">
        <v>479</v>
      </c>
      <c r="D7" s="53">
        <v>2896</v>
      </c>
      <c r="E7" s="53">
        <v>7833</v>
      </c>
      <c r="F7" s="53">
        <v>614</v>
      </c>
      <c r="G7" s="53">
        <v>21</v>
      </c>
      <c r="H7" s="53">
        <v>23175</v>
      </c>
      <c r="I7" s="53">
        <v>260</v>
      </c>
      <c r="J7" s="68">
        <v>3269</v>
      </c>
      <c r="K7" s="53">
        <v>8555</v>
      </c>
      <c r="L7" s="53">
        <v>593</v>
      </c>
      <c r="M7" s="68">
        <v>22</v>
      </c>
      <c r="N7" s="54">
        <f t="shared" si="0"/>
        <v>6.239112496561838</v>
      </c>
      <c r="O7" s="54">
        <f t="shared" si="1"/>
        <v>9.217413506957751</v>
      </c>
    </row>
    <row r="8" spans="1:15" ht="15">
      <c r="A8" s="52" t="s">
        <v>9</v>
      </c>
      <c r="B8" s="53">
        <v>21705</v>
      </c>
      <c r="C8" s="53">
        <v>450</v>
      </c>
      <c r="D8" s="53">
        <v>3131</v>
      </c>
      <c r="E8" s="53">
        <v>7867</v>
      </c>
      <c r="F8" s="53">
        <v>560</v>
      </c>
      <c r="G8" s="53">
        <v>21</v>
      </c>
      <c r="H8" s="53">
        <v>22896</v>
      </c>
      <c r="I8" s="53">
        <v>271</v>
      </c>
      <c r="J8" s="68">
        <v>2852</v>
      </c>
      <c r="K8" s="53">
        <v>8499</v>
      </c>
      <c r="L8" s="53">
        <v>535</v>
      </c>
      <c r="M8" s="68">
        <v>13</v>
      </c>
      <c r="N8" s="54">
        <f t="shared" si="0"/>
        <v>5.487214927436068</v>
      </c>
      <c r="O8" s="54">
        <f t="shared" si="1"/>
        <v>8.033557900088972</v>
      </c>
    </row>
    <row r="9" spans="1:15" ht="15">
      <c r="A9" s="52" t="s">
        <v>10</v>
      </c>
      <c r="B9" s="53">
        <v>23125</v>
      </c>
      <c r="C9" s="53">
        <v>392</v>
      </c>
      <c r="D9" s="53">
        <v>3068</v>
      </c>
      <c r="E9" s="53">
        <v>7875</v>
      </c>
      <c r="F9" s="53">
        <v>575</v>
      </c>
      <c r="G9" s="53">
        <v>25</v>
      </c>
      <c r="H9" s="53">
        <v>23291</v>
      </c>
      <c r="I9" s="53">
        <v>258</v>
      </c>
      <c r="J9" s="68">
        <v>2966</v>
      </c>
      <c r="K9" s="53">
        <v>8773</v>
      </c>
      <c r="L9" s="53">
        <v>640</v>
      </c>
      <c r="M9" s="68">
        <v>19</v>
      </c>
      <c r="N9" s="54">
        <f t="shared" si="0"/>
        <v>0.7178378378378314</v>
      </c>
      <c r="O9" s="54">
        <f t="shared" si="1"/>
        <v>11.403174603174593</v>
      </c>
    </row>
    <row r="10" spans="1:15" ht="15">
      <c r="A10" s="52" t="s">
        <v>11</v>
      </c>
      <c r="B10" s="53">
        <v>21645</v>
      </c>
      <c r="C10" s="53">
        <v>337</v>
      </c>
      <c r="D10" s="53">
        <v>2575</v>
      </c>
      <c r="E10" s="53">
        <v>7792</v>
      </c>
      <c r="F10" s="53">
        <v>574</v>
      </c>
      <c r="G10" s="53">
        <v>22</v>
      </c>
      <c r="H10" s="53">
        <v>22375</v>
      </c>
      <c r="I10" s="53">
        <v>259</v>
      </c>
      <c r="J10" s="68">
        <v>2396</v>
      </c>
      <c r="K10" s="53">
        <v>8765</v>
      </c>
      <c r="L10" s="53">
        <v>589</v>
      </c>
      <c r="M10" s="68">
        <v>34</v>
      </c>
      <c r="N10" s="54">
        <f t="shared" si="0"/>
        <v>3.3726033726033666</v>
      </c>
      <c r="O10" s="54">
        <f t="shared" si="1"/>
        <v>12.487166324435318</v>
      </c>
    </row>
    <row r="11" spans="1:15" ht="15">
      <c r="A11" s="52" t="s">
        <v>12</v>
      </c>
      <c r="B11" s="53">
        <v>23798</v>
      </c>
      <c r="C11" s="53">
        <v>309</v>
      </c>
      <c r="D11" s="53">
        <v>2674</v>
      </c>
      <c r="E11" s="53">
        <v>8567</v>
      </c>
      <c r="F11" s="53">
        <v>593</v>
      </c>
      <c r="G11" s="53">
        <v>31</v>
      </c>
      <c r="H11" s="53">
        <v>23893</v>
      </c>
      <c r="I11" s="53">
        <v>295</v>
      </c>
      <c r="J11" s="68">
        <v>3019</v>
      </c>
      <c r="K11" s="53">
        <v>9514</v>
      </c>
      <c r="L11" s="68">
        <v>620</v>
      </c>
      <c r="M11" s="68">
        <v>26</v>
      </c>
      <c r="N11" s="54">
        <f t="shared" si="0"/>
        <v>0.3991932095134043</v>
      </c>
      <c r="O11" s="54">
        <f t="shared" si="1"/>
        <v>11.05404458970467</v>
      </c>
    </row>
    <row r="12" spans="1:15" ht="15">
      <c r="A12" s="52" t="s">
        <v>13</v>
      </c>
      <c r="B12" s="53">
        <v>23960</v>
      </c>
      <c r="C12" s="53">
        <v>248</v>
      </c>
      <c r="D12" s="53">
        <v>2777</v>
      </c>
      <c r="E12" s="53">
        <v>8446</v>
      </c>
      <c r="F12" s="53">
        <v>616</v>
      </c>
      <c r="G12" s="53">
        <v>24</v>
      </c>
      <c r="H12" s="53">
        <v>23925</v>
      </c>
      <c r="I12" s="53">
        <v>270</v>
      </c>
      <c r="J12" s="68">
        <v>2888</v>
      </c>
      <c r="K12" s="53">
        <v>9368</v>
      </c>
      <c r="L12" s="68">
        <v>613</v>
      </c>
      <c r="M12" s="68">
        <v>14</v>
      </c>
      <c r="N12" s="54">
        <f t="shared" si="0"/>
        <v>-0.1460767946577679</v>
      </c>
      <c r="O12" s="54">
        <f t="shared" si="1"/>
        <v>10.91641013497513</v>
      </c>
    </row>
    <row r="13" spans="1:15" ht="15">
      <c r="A13" s="52" t="s">
        <v>14</v>
      </c>
      <c r="B13" s="53">
        <v>21930</v>
      </c>
      <c r="C13" s="53">
        <v>249</v>
      </c>
      <c r="D13" s="53">
        <v>2993</v>
      </c>
      <c r="E13" s="53">
        <v>7496</v>
      </c>
      <c r="F13" s="53">
        <v>586</v>
      </c>
      <c r="G13" s="53">
        <v>22</v>
      </c>
      <c r="H13" s="53">
        <v>22192</v>
      </c>
      <c r="I13" s="68">
        <v>304</v>
      </c>
      <c r="J13" s="68">
        <v>2728</v>
      </c>
      <c r="K13" s="53">
        <v>8421</v>
      </c>
      <c r="L13" s="53">
        <v>600</v>
      </c>
      <c r="M13" s="68">
        <v>15</v>
      </c>
      <c r="N13" s="54">
        <f t="shared" si="0"/>
        <v>1.1947104423164712</v>
      </c>
      <c r="O13" s="54">
        <f t="shared" si="1"/>
        <v>12.339914621131264</v>
      </c>
    </row>
    <row r="14" spans="1:15" ht="15">
      <c r="A14" s="52" t="s">
        <v>15</v>
      </c>
      <c r="B14" s="53">
        <v>23469</v>
      </c>
      <c r="C14" s="53">
        <v>275</v>
      </c>
      <c r="D14" s="53">
        <v>3455</v>
      </c>
      <c r="E14" s="53">
        <v>7884</v>
      </c>
      <c r="F14" s="53">
        <v>656</v>
      </c>
      <c r="G14" s="53">
        <v>22</v>
      </c>
      <c r="H14" s="53">
        <v>23377</v>
      </c>
      <c r="I14" s="53">
        <v>347</v>
      </c>
      <c r="J14" s="68">
        <v>3302</v>
      </c>
      <c r="K14" s="53">
        <v>8859</v>
      </c>
      <c r="L14" s="68">
        <v>666</v>
      </c>
      <c r="M14" s="68">
        <v>28</v>
      </c>
      <c r="N14" s="54">
        <f>(H14/B14-1)*100</f>
        <v>-0.3920064766287479</v>
      </c>
      <c r="O14" s="54">
        <f t="shared" si="1"/>
        <v>12.366818873668194</v>
      </c>
    </row>
    <row r="15" spans="1:15" ht="15">
      <c r="A15" s="52" t="s">
        <v>16</v>
      </c>
      <c r="B15" s="53">
        <v>22625</v>
      </c>
      <c r="C15" s="53">
        <v>235</v>
      </c>
      <c r="D15" s="53">
        <v>3183</v>
      </c>
      <c r="E15" s="53">
        <v>7888</v>
      </c>
      <c r="F15" s="53">
        <v>640</v>
      </c>
      <c r="G15" s="53">
        <v>26</v>
      </c>
      <c r="H15" s="53">
        <v>22834</v>
      </c>
      <c r="I15" s="53">
        <v>315</v>
      </c>
      <c r="J15" s="68">
        <v>3463</v>
      </c>
      <c r="K15" s="53">
        <v>8760</v>
      </c>
      <c r="L15" s="53">
        <v>674</v>
      </c>
      <c r="M15" s="68">
        <v>23</v>
      </c>
      <c r="N15" s="54">
        <f>(H15/B15-1)*100</f>
        <v>0.9237569060773554</v>
      </c>
      <c r="O15" s="54">
        <f t="shared" si="1"/>
        <v>11.05476673427992</v>
      </c>
    </row>
    <row r="16" spans="1:15" ht="15">
      <c r="A16" s="52" t="s">
        <v>17</v>
      </c>
      <c r="B16" s="53">
        <v>23292</v>
      </c>
      <c r="C16" s="53">
        <v>236</v>
      </c>
      <c r="D16" s="53">
        <v>3211</v>
      </c>
      <c r="E16" s="53">
        <v>8824</v>
      </c>
      <c r="F16" s="53">
        <v>598</v>
      </c>
      <c r="G16" s="53">
        <v>13</v>
      </c>
      <c r="H16" s="53">
        <v>23834</v>
      </c>
      <c r="I16" s="53">
        <v>378</v>
      </c>
      <c r="J16" s="68">
        <v>2990</v>
      </c>
      <c r="K16" s="53">
        <v>9680</v>
      </c>
      <c r="L16" s="53">
        <v>588</v>
      </c>
      <c r="M16" s="68">
        <v>21</v>
      </c>
      <c r="N16" s="54">
        <f>(H16/B16-1)*100</f>
        <v>2.3269792203331585</v>
      </c>
      <c r="O16" s="54">
        <f t="shared" si="1"/>
        <v>9.700815956482312</v>
      </c>
    </row>
    <row r="17" spans="1:15" s="74" customFormat="1" ht="15">
      <c r="A17" s="49" t="s">
        <v>3</v>
      </c>
      <c r="B17" s="63">
        <f>SUM(B5:B16)</f>
        <v>268038</v>
      </c>
      <c r="C17" s="63">
        <f>SUM(C5:C16)</f>
        <v>4192</v>
      </c>
      <c r="D17" s="63">
        <f aca="true" t="shared" si="2" ref="D17:G17">SUM(D5:D16)</f>
        <v>34787</v>
      </c>
      <c r="E17" s="63">
        <f t="shared" si="2"/>
        <v>95601</v>
      </c>
      <c r="F17" s="63">
        <f>SUM(F5:F16)</f>
        <v>7060</v>
      </c>
      <c r="G17" s="63">
        <f t="shared" si="2"/>
        <v>276</v>
      </c>
      <c r="H17" s="63">
        <v>275281</v>
      </c>
      <c r="I17" s="63">
        <v>3424</v>
      </c>
      <c r="J17" s="63">
        <v>32403</v>
      </c>
      <c r="K17" s="63">
        <v>105202</v>
      </c>
      <c r="L17" s="63">
        <v>7209</v>
      </c>
      <c r="M17" s="63">
        <v>231</v>
      </c>
      <c r="N17" s="73">
        <v>2.702228788455363</v>
      </c>
      <c r="O17" s="73">
        <v>10.042781979268</v>
      </c>
    </row>
    <row r="18" spans="1:15" s="74" customFormat="1" ht="22.5" customHeight="1" hidden="1">
      <c r="A18" s="49" t="s">
        <v>38</v>
      </c>
      <c r="B18" s="63">
        <f aca="true" t="shared" si="3" ref="B18:G18">SUM(B5:B16)</f>
        <v>268038</v>
      </c>
      <c r="C18" s="63">
        <f t="shared" si="3"/>
        <v>4192</v>
      </c>
      <c r="D18" s="63">
        <f t="shared" si="3"/>
        <v>34787</v>
      </c>
      <c r="E18" s="63">
        <f t="shared" si="3"/>
        <v>95601</v>
      </c>
      <c r="F18" s="63">
        <f t="shared" si="3"/>
        <v>7060</v>
      </c>
      <c r="G18" s="63">
        <f t="shared" si="3"/>
        <v>276</v>
      </c>
      <c r="H18" s="61"/>
      <c r="I18" s="61"/>
      <c r="J18" s="61"/>
      <c r="K18" s="61"/>
      <c r="L18" s="61"/>
      <c r="M18" s="61"/>
      <c r="N18" s="61"/>
      <c r="O18" s="61"/>
    </row>
    <row r="19" spans="1:15" ht="15">
      <c r="A19" s="75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7"/>
    </row>
  </sheetData>
  <mergeCells count="12">
    <mergeCell ref="N2:O2"/>
    <mergeCell ref="B3:C3"/>
    <mergeCell ref="E3:F3"/>
    <mergeCell ref="H3:I3"/>
    <mergeCell ref="K3:L3"/>
    <mergeCell ref="N3:O3"/>
    <mergeCell ref="B1:G1"/>
    <mergeCell ref="H1:M1"/>
    <mergeCell ref="B2:D2"/>
    <mergeCell ref="E2:G2"/>
    <mergeCell ref="H2:J2"/>
    <mergeCell ref="K2:M2"/>
  </mergeCells>
  <printOptions/>
  <pageMargins left="0.75" right="0.75" top="1" bottom="1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T20"/>
  <sheetViews>
    <sheetView workbookViewId="0" topLeftCell="A1">
      <selection activeCell="K30" sqref="K30"/>
    </sheetView>
  </sheetViews>
  <sheetFormatPr defaultColWidth="11.421875" defaultRowHeight="15"/>
  <cols>
    <col min="1" max="7" width="11.421875" style="95" customWidth="1"/>
    <col min="8" max="9" width="9.421875" style="95" customWidth="1"/>
    <col min="10" max="16384" width="11.421875" style="95" customWidth="1"/>
  </cols>
  <sheetData>
    <row r="1" spans="1:13" s="79" customFormat="1" ht="25.5" customHeight="1" thickBot="1">
      <c r="A1" s="146" t="s">
        <v>64</v>
      </c>
      <c r="B1" s="147"/>
      <c r="C1" s="147"/>
      <c r="D1" s="147"/>
      <c r="E1" s="147"/>
      <c r="F1" s="147"/>
      <c r="G1" s="147"/>
      <c r="H1" s="147"/>
      <c r="I1" s="147"/>
      <c r="J1" s="147"/>
      <c r="K1" s="78"/>
      <c r="L1" s="148"/>
      <c r="M1" s="148"/>
    </row>
    <row r="2" spans="1:13" s="79" customFormat="1" ht="25.5" customHeight="1">
      <c r="A2" s="80"/>
      <c r="B2" s="149">
        <v>2014</v>
      </c>
      <c r="C2" s="150"/>
      <c r="D2" s="151"/>
      <c r="E2" s="149">
        <v>2015</v>
      </c>
      <c r="F2" s="150"/>
      <c r="G2" s="151"/>
      <c r="H2" s="149" t="s">
        <v>19</v>
      </c>
      <c r="I2" s="150"/>
      <c r="J2" s="151"/>
      <c r="K2" s="81"/>
      <c r="L2" s="81"/>
      <c r="M2" s="81"/>
    </row>
    <row r="3" spans="1:10" s="79" customFormat="1" ht="25.5" customHeight="1" thickBot="1">
      <c r="A3" s="82"/>
      <c r="B3" s="83" t="s">
        <v>65</v>
      </c>
      <c r="C3" s="84" t="s">
        <v>66</v>
      </c>
      <c r="D3" s="85" t="s">
        <v>38</v>
      </c>
      <c r="E3" s="83" t="s">
        <v>65</v>
      </c>
      <c r="F3" s="84" t="s">
        <v>66</v>
      </c>
      <c r="G3" s="85" t="s">
        <v>38</v>
      </c>
      <c r="H3" s="83" t="s">
        <v>65</v>
      </c>
      <c r="I3" s="84" t="s">
        <v>66</v>
      </c>
      <c r="J3" s="85" t="s">
        <v>38</v>
      </c>
    </row>
    <row r="4" spans="1:10" s="86" customFormat="1" ht="25.5" customHeight="1">
      <c r="A4" s="110" t="s">
        <v>6</v>
      </c>
      <c r="B4" s="111">
        <v>4880.15</v>
      </c>
      <c r="C4" s="112">
        <v>24275.91</v>
      </c>
      <c r="D4" s="113">
        <f>SUM(B4:C4)</f>
        <v>29156.059999999998</v>
      </c>
      <c r="E4" s="111">
        <f>+'[2]terminal 1'!B4+'[2]terminal 2'!B4</f>
        <v>6084.5</v>
      </c>
      <c r="F4" s="112">
        <f>+'[2]terminal 1'!C4+'[2]terminal 2'!C4</f>
        <v>25906.09</v>
      </c>
      <c r="G4" s="113">
        <f aca="true" t="shared" si="0" ref="G4:G15">SUM(E4:F4)</f>
        <v>31990.59</v>
      </c>
      <c r="H4" s="114">
        <f aca="true" t="shared" si="1" ref="H4:J15">SUM(E4/B4-1)*100</f>
        <v>24.678544716863215</v>
      </c>
      <c r="I4" s="115">
        <f t="shared" si="1"/>
        <v>6.715216854898531</v>
      </c>
      <c r="J4" s="115">
        <f t="shared" si="1"/>
        <v>9.72192401854024</v>
      </c>
    </row>
    <row r="5" spans="1:10" s="79" customFormat="1" ht="25.5" customHeight="1">
      <c r="A5" s="110" t="s">
        <v>7</v>
      </c>
      <c r="B5" s="114">
        <v>4710.42</v>
      </c>
      <c r="C5" s="116">
        <v>24094.100000000002</v>
      </c>
      <c r="D5" s="115">
        <f aca="true" t="shared" si="2" ref="D5:D15">SUM(B5:C5)</f>
        <v>28804.520000000004</v>
      </c>
      <c r="E5" s="114">
        <f>+'[2]terminal 1'!B5+'[2]terminal 2'!B5</f>
        <v>5676.82</v>
      </c>
      <c r="F5" s="116">
        <f>+'[2]terminal 1'!C5+'[2]terminal 2'!C5</f>
        <v>27390.3</v>
      </c>
      <c r="G5" s="115">
        <f t="shared" si="0"/>
        <v>33067.119999999995</v>
      </c>
      <c r="H5" s="114">
        <f t="shared" si="1"/>
        <v>20.5162172375287</v>
      </c>
      <c r="I5" s="115">
        <f t="shared" si="1"/>
        <v>13.680527598042659</v>
      </c>
      <c r="J5" s="115">
        <f t="shared" si="1"/>
        <v>14.798371922184405</v>
      </c>
    </row>
    <row r="6" spans="1:10" s="79" customFormat="1" ht="25.5" customHeight="1">
      <c r="A6" s="110" t="s">
        <v>8</v>
      </c>
      <c r="B6" s="114">
        <v>5124.75</v>
      </c>
      <c r="C6" s="116">
        <v>28474.18</v>
      </c>
      <c r="D6" s="115">
        <f t="shared" si="2"/>
        <v>33598.93</v>
      </c>
      <c r="E6" s="114">
        <f>+'[2]terminal 1'!B6+'[2]terminal 2'!B6</f>
        <v>6908.54</v>
      </c>
      <c r="F6" s="116">
        <f>+'[2]terminal 1'!C6+'[2]terminal 2'!C6</f>
        <v>31411.04</v>
      </c>
      <c r="G6" s="115">
        <f t="shared" si="0"/>
        <v>38319.58</v>
      </c>
      <c r="H6" s="114">
        <f t="shared" si="1"/>
        <v>34.807356456412506</v>
      </c>
      <c r="I6" s="115">
        <f t="shared" si="1"/>
        <v>10.314116157164133</v>
      </c>
      <c r="J6" s="115">
        <f t="shared" si="1"/>
        <v>14.050000997055555</v>
      </c>
    </row>
    <row r="7" spans="1:10" s="79" customFormat="1" ht="25.5" customHeight="1">
      <c r="A7" s="110" t="s">
        <v>9</v>
      </c>
      <c r="B7" s="114">
        <v>5628.58</v>
      </c>
      <c r="C7" s="116">
        <v>25419.89</v>
      </c>
      <c r="D7" s="115">
        <f t="shared" si="2"/>
        <v>31048.47</v>
      </c>
      <c r="E7" s="114">
        <f>+'[2]terminal 1'!B7+'[2]terminal 2'!B7</f>
        <v>7197.33</v>
      </c>
      <c r="F7" s="116">
        <f>+'[2]terminal 1'!C7+'[2]terminal 2'!C7</f>
        <v>29579.530000000002</v>
      </c>
      <c r="G7" s="115">
        <f t="shared" si="0"/>
        <v>36776.86</v>
      </c>
      <c r="H7" s="114">
        <f t="shared" si="1"/>
        <v>27.871150450024707</v>
      </c>
      <c r="I7" s="115">
        <f t="shared" si="1"/>
        <v>16.36372147951861</v>
      </c>
      <c r="J7" s="115">
        <f t="shared" si="1"/>
        <v>18.449830217076713</v>
      </c>
    </row>
    <row r="8" spans="1:20" s="79" customFormat="1" ht="25.5" customHeight="1">
      <c r="A8" s="110" t="s">
        <v>10</v>
      </c>
      <c r="B8" s="114">
        <v>5957.52</v>
      </c>
      <c r="C8" s="116">
        <v>27336.370000000003</v>
      </c>
      <c r="D8" s="115">
        <f t="shared" si="2"/>
        <v>33293.89</v>
      </c>
      <c r="E8" s="114">
        <f>+'[2]terminal 1'!B8+'[2]terminal 2'!B8</f>
        <v>7270.79</v>
      </c>
      <c r="F8" s="116">
        <f>+'[2]terminal 1'!C8+'[2]terminal 2'!C8</f>
        <v>32614.55</v>
      </c>
      <c r="G8" s="115">
        <f t="shared" si="0"/>
        <v>39885.34</v>
      </c>
      <c r="H8" s="114">
        <f t="shared" si="1"/>
        <v>22.043904174891548</v>
      </c>
      <c r="I8" s="115">
        <f t="shared" si="1"/>
        <v>19.308269532494606</v>
      </c>
      <c r="J8" s="115">
        <f t="shared" si="1"/>
        <v>19.79777670917997</v>
      </c>
      <c r="L8" s="145"/>
      <c r="M8" s="145"/>
      <c r="N8" s="145"/>
      <c r="O8" s="87"/>
      <c r="P8" s="87"/>
      <c r="Q8" s="87"/>
      <c r="R8" s="87"/>
      <c r="S8" s="87"/>
      <c r="T8" s="87"/>
    </row>
    <row r="9" spans="1:20" s="79" customFormat="1" ht="25.5" customHeight="1">
      <c r="A9" s="110" t="s">
        <v>11</v>
      </c>
      <c r="B9" s="114">
        <v>5763.8</v>
      </c>
      <c r="C9" s="116">
        <v>27688.16</v>
      </c>
      <c r="D9" s="115">
        <f t="shared" si="2"/>
        <v>33451.96</v>
      </c>
      <c r="E9" s="114">
        <f>+'[2]terminal 1'!B9+'[2]terminal 2'!B9</f>
        <v>7282.549999999999</v>
      </c>
      <c r="F9" s="116">
        <f>+'[2]terminal 1'!C9+'[2]terminal 2'!C9</f>
        <v>29390.69</v>
      </c>
      <c r="G9" s="115">
        <f t="shared" si="0"/>
        <v>36673.24</v>
      </c>
      <c r="H9" s="114">
        <f t="shared" si="1"/>
        <v>26.349803948783766</v>
      </c>
      <c r="I9" s="115">
        <f t="shared" si="1"/>
        <v>6.148945975463871</v>
      </c>
      <c r="J9" s="115">
        <f t="shared" si="1"/>
        <v>9.629570285268784</v>
      </c>
      <c r="L9" s="87"/>
      <c r="M9" s="87"/>
      <c r="N9" s="87"/>
      <c r="O9" s="87"/>
      <c r="P9" s="87"/>
      <c r="Q9" s="87"/>
      <c r="R9" s="87"/>
      <c r="S9" s="87"/>
      <c r="T9" s="87"/>
    </row>
    <row r="10" spans="1:20" s="79" customFormat="1" ht="25.5" customHeight="1">
      <c r="A10" s="110" t="s">
        <v>12</v>
      </c>
      <c r="B10" s="114">
        <v>6046.76</v>
      </c>
      <c r="C10" s="116">
        <v>28428.87</v>
      </c>
      <c r="D10" s="115">
        <f t="shared" si="2"/>
        <v>34475.63</v>
      </c>
      <c r="E10" s="114">
        <f>+'[2]terminal 1'!B10+'[2]terminal 2'!B10</f>
        <v>6641.549999999999</v>
      </c>
      <c r="F10" s="116">
        <f>+'[2]terminal 1'!C10+'[2]terminal 2'!C10</f>
        <v>30190.760000000002</v>
      </c>
      <c r="G10" s="115">
        <f t="shared" si="0"/>
        <v>36832.31</v>
      </c>
      <c r="H10" s="114">
        <f t="shared" si="1"/>
        <v>9.836507485000222</v>
      </c>
      <c r="I10" s="115">
        <f t="shared" si="1"/>
        <v>6.197537925355467</v>
      </c>
      <c r="J10" s="115">
        <f t="shared" si="1"/>
        <v>6.835785161866514</v>
      </c>
      <c r="L10" s="87"/>
      <c r="M10" s="87"/>
      <c r="N10" s="87"/>
      <c r="O10" s="87"/>
      <c r="P10" s="87"/>
      <c r="Q10" s="87"/>
      <c r="R10" s="87"/>
      <c r="S10" s="87"/>
      <c r="T10" s="87"/>
    </row>
    <row r="11" spans="1:20" s="79" customFormat="1" ht="25.5" customHeight="1">
      <c r="A11" s="110" t="s">
        <v>13</v>
      </c>
      <c r="B11" s="114">
        <v>5566.32</v>
      </c>
      <c r="C11" s="116">
        <v>29072.04</v>
      </c>
      <c r="D11" s="115">
        <f t="shared" si="2"/>
        <v>34638.36</v>
      </c>
      <c r="E11" s="114">
        <f>+'[2]terminal 1'!B11+'[2]terminal 2'!B11</f>
        <v>6614.7699999999995</v>
      </c>
      <c r="F11" s="116">
        <f>+'[2]terminal 1'!C11+'[2]terminal 2'!C11</f>
        <v>29448.17</v>
      </c>
      <c r="G11" s="115">
        <f t="shared" si="0"/>
        <v>36062.939999999995</v>
      </c>
      <c r="H11" s="114">
        <f t="shared" si="1"/>
        <v>18.83560413343106</v>
      </c>
      <c r="I11" s="115">
        <f t="shared" si="1"/>
        <v>1.2937860569812054</v>
      </c>
      <c r="J11" s="115">
        <f t="shared" si="1"/>
        <v>4.1127235816014185</v>
      </c>
      <c r="K11" s="78"/>
      <c r="L11" s="87"/>
      <c r="M11" s="87"/>
      <c r="N11" s="87"/>
      <c r="O11" s="87"/>
      <c r="P11" s="87"/>
      <c r="Q11" s="87"/>
      <c r="R11" s="87"/>
      <c r="S11" s="87"/>
      <c r="T11" s="87"/>
    </row>
    <row r="12" spans="1:20" s="79" customFormat="1" ht="25.5" customHeight="1">
      <c r="A12" s="110" t="s">
        <v>14</v>
      </c>
      <c r="B12" s="114">
        <v>5401.91</v>
      </c>
      <c r="C12" s="116">
        <v>25679.28</v>
      </c>
      <c r="D12" s="115">
        <f t="shared" si="2"/>
        <v>31081.19</v>
      </c>
      <c r="E12" s="114">
        <f>+'[2]terminal 1'!B12+'[2]terminal 2'!B12</f>
        <v>6727.179999999999</v>
      </c>
      <c r="F12" s="116">
        <f>+'[2]terminal 1'!C12+'[2]terminal 2'!C12</f>
        <v>29590.74</v>
      </c>
      <c r="G12" s="115">
        <f t="shared" si="0"/>
        <v>36317.92</v>
      </c>
      <c r="H12" s="114">
        <f t="shared" si="1"/>
        <v>24.533359496918685</v>
      </c>
      <c r="I12" s="115">
        <f t="shared" si="1"/>
        <v>15.231969120629563</v>
      </c>
      <c r="J12" s="115">
        <f t="shared" si="1"/>
        <v>16.848550522036</v>
      </c>
      <c r="L12" s="88"/>
      <c r="M12" s="88"/>
      <c r="N12" s="88"/>
      <c r="O12" s="88"/>
      <c r="P12" s="88"/>
      <c r="Q12" s="88"/>
      <c r="R12" s="89"/>
      <c r="S12" s="89"/>
      <c r="T12" s="89"/>
    </row>
    <row r="13" spans="1:20" s="79" customFormat="1" ht="25.5" customHeight="1">
      <c r="A13" s="110" t="s">
        <v>15</v>
      </c>
      <c r="B13" s="114">
        <v>6192.01</v>
      </c>
      <c r="C13" s="116">
        <v>29539.86</v>
      </c>
      <c r="D13" s="115">
        <f t="shared" si="2"/>
        <v>35731.87</v>
      </c>
      <c r="E13" s="114">
        <f>+'[2]terminal 1'!B13+'[2]terminal 2'!B13</f>
        <v>7539.63</v>
      </c>
      <c r="F13" s="116">
        <f>+'[2]terminal 1'!C13+'[2]terminal 2'!C13</f>
        <v>34391.81</v>
      </c>
      <c r="G13" s="115">
        <f t="shared" si="0"/>
        <v>41931.439999999995</v>
      </c>
      <c r="H13" s="114">
        <f>SUM(E13/B13-1)*100</f>
        <v>21.76385374054628</v>
      </c>
      <c r="I13" s="115">
        <f>SUM(F13/C13-1)*100</f>
        <v>16.4250947702528</v>
      </c>
      <c r="J13" s="115">
        <f t="shared" si="1"/>
        <v>17.350253429221564</v>
      </c>
      <c r="L13" s="87"/>
      <c r="M13" s="87"/>
      <c r="N13" s="87"/>
      <c r="O13" s="87"/>
      <c r="P13" s="87"/>
      <c r="Q13" s="87"/>
      <c r="R13" s="87"/>
      <c r="S13" s="87"/>
      <c r="T13" s="87"/>
    </row>
    <row r="14" spans="1:20" s="79" customFormat="1" ht="25.5" customHeight="1">
      <c r="A14" s="110" t="s">
        <v>16</v>
      </c>
      <c r="B14" s="114">
        <v>5857.389999999999</v>
      </c>
      <c r="C14" s="116">
        <v>31965.31</v>
      </c>
      <c r="D14" s="115">
        <f t="shared" si="2"/>
        <v>37822.7</v>
      </c>
      <c r="E14" s="114">
        <f>+'[2]terminal 1'!B14+'[2]terminal 2'!B14</f>
        <v>6878.2</v>
      </c>
      <c r="F14" s="116">
        <f>+'[2]terminal 1'!C14+'[2]terminal 2'!C14</f>
        <v>33735.229999999996</v>
      </c>
      <c r="G14" s="115">
        <f t="shared" si="0"/>
        <v>40613.42999999999</v>
      </c>
      <c r="H14" s="114">
        <f aca="true" t="shared" si="3" ref="H14:I15">SUM(E14/B14-1)*100</f>
        <v>17.427728049523772</v>
      </c>
      <c r="I14" s="115">
        <f t="shared" si="3"/>
        <v>5.537002456725726</v>
      </c>
      <c r="J14" s="115">
        <f t="shared" si="1"/>
        <v>7.378452622366982</v>
      </c>
      <c r="L14" s="87"/>
      <c r="M14" s="87"/>
      <c r="N14" s="87"/>
      <c r="O14" s="87"/>
      <c r="P14" s="87"/>
      <c r="Q14" s="87"/>
      <c r="R14" s="87"/>
      <c r="S14" s="87"/>
      <c r="T14" s="87"/>
    </row>
    <row r="15" spans="1:20" s="79" customFormat="1" ht="13.5" thickBot="1">
      <c r="A15" s="110" t="s">
        <v>17</v>
      </c>
      <c r="B15" s="114">
        <v>6212.24</v>
      </c>
      <c r="C15" s="116">
        <v>29240.65</v>
      </c>
      <c r="D15" s="115">
        <f t="shared" si="2"/>
        <v>35452.89</v>
      </c>
      <c r="E15" s="114">
        <f>+'[2]terminal 1'!B15+'[2]terminal 2'!B15</f>
        <v>7278.5599999999995</v>
      </c>
      <c r="F15" s="116">
        <f>+'[2]terminal 1'!C15+'[2]terminal 2'!C15</f>
        <v>31165.78</v>
      </c>
      <c r="G15" s="115">
        <f t="shared" si="0"/>
        <v>38444.34</v>
      </c>
      <c r="H15" s="114">
        <f t="shared" si="3"/>
        <v>17.1648229946042</v>
      </c>
      <c r="I15" s="115">
        <f t="shared" si="3"/>
        <v>6.5837455733713135</v>
      </c>
      <c r="J15" s="115">
        <f t="shared" si="1"/>
        <v>8.437817058073405</v>
      </c>
      <c r="L15" s="88"/>
      <c r="M15" s="88"/>
      <c r="N15" s="88"/>
      <c r="O15" s="88"/>
      <c r="P15" s="88"/>
      <c r="Q15" s="88"/>
      <c r="R15" s="90"/>
      <c r="S15" s="90"/>
      <c r="T15" s="90"/>
    </row>
    <row r="16" spans="1:20" s="79" customFormat="1" ht="16.5" customHeight="1" thickBot="1">
      <c r="A16" s="117" t="s">
        <v>3</v>
      </c>
      <c r="B16" s="118">
        <f>SUM(B4:B15)</f>
        <v>67341.85</v>
      </c>
      <c r="C16" s="118">
        <f aca="true" t="shared" si="4" ref="C16:G16">SUM(C4:C15)</f>
        <v>331214.62000000005</v>
      </c>
      <c r="D16" s="118">
        <f t="shared" si="4"/>
        <v>398556.47000000003</v>
      </c>
      <c r="E16" s="118">
        <f t="shared" si="4"/>
        <v>82100.42</v>
      </c>
      <c r="F16" s="118">
        <f t="shared" si="4"/>
        <v>364814.68999999994</v>
      </c>
      <c r="G16" s="118">
        <f t="shared" si="4"/>
        <v>446915.11</v>
      </c>
      <c r="H16" s="118">
        <f>SUM(E16/B16-1)*100</f>
        <v>21.915896281435685</v>
      </c>
      <c r="I16" s="118">
        <f>SUM(F16/C16-1)*100</f>
        <v>10.144500867745476</v>
      </c>
      <c r="J16" s="119">
        <f>SUM(G16/D16-1)*100</f>
        <v>12.133447488633164</v>
      </c>
      <c r="L16" s="87"/>
      <c r="M16" s="87"/>
      <c r="N16" s="87"/>
      <c r="O16" s="87"/>
      <c r="P16" s="87"/>
      <c r="Q16" s="87"/>
      <c r="R16" s="87"/>
      <c r="S16" s="87"/>
      <c r="T16" s="87"/>
    </row>
    <row r="17" spans="1:10" s="94" customFormat="1" ht="25.5" customHeight="1" hidden="1" thickBot="1">
      <c r="A17" s="91" t="s">
        <v>3</v>
      </c>
      <c r="B17" s="92">
        <f>SUM(B4:B15)</f>
        <v>67341.85</v>
      </c>
      <c r="C17" s="92">
        <f>SUM(C4:C15)</f>
        <v>331214.62000000005</v>
      </c>
      <c r="D17" s="92">
        <f>SUM(D4:D15)</f>
        <v>398556.47000000003</v>
      </c>
      <c r="E17" s="92"/>
      <c r="F17" s="92"/>
      <c r="G17" s="92"/>
      <c r="H17" s="92"/>
      <c r="I17" s="92"/>
      <c r="J17" s="93"/>
    </row>
    <row r="18" spans="2:3" ht="15">
      <c r="B18" s="96"/>
      <c r="C18" s="96"/>
    </row>
    <row r="20" ht="12.75">
      <c r="J20" s="97"/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</sheetData>
  <mergeCells count="6">
    <mergeCell ref="L8:N8"/>
    <mergeCell ref="A1:J1"/>
    <mergeCell ref="L1:M1"/>
    <mergeCell ref="B2:D2"/>
    <mergeCell ref="E2:G2"/>
    <mergeCell ref="H2:J2"/>
  </mergeCells>
  <printOptions horizontalCentered="1"/>
  <pageMargins left="0.7874015748031497" right="0.7874015748031497" top="1.97" bottom="0.984251968503937" header="0" footer="0"/>
  <pageSetup fitToHeight="1" fitToWidth="1" horizontalDpi="600" verticalDpi="600" orientation="landscape" paperSize="119" scale="1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I16"/>
  <sheetViews>
    <sheetView workbookViewId="0" topLeftCell="A1">
      <selection activeCell="K15" sqref="K15"/>
    </sheetView>
  </sheetViews>
  <sheetFormatPr defaultColWidth="11.421875" defaultRowHeight="15"/>
  <cols>
    <col min="1" max="1" width="12.8515625" style="95" customWidth="1"/>
    <col min="2" max="3" width="12.421875" style="95" customWidth="1"/>
    <col min="4" max="4" width="15.421875" style="95" customWidth="1"/>
    <col min="5" max="5" width="11.421875" style="95" customWidth="1"/>
    <col min="6" max="9" width="16.28125" style="95" customWidth="1"/>
    <col min="10" max="16384" width="11.421875" style="95" customWidth="1"/>
  </cols>
  <sheetData>
    <row r="1" spans="1:4" ht="25.5" customHeight="1" thickBot="1">
      <c r="A1" s="152" t="s">
        <v>67</v>
      </c>
      <c r="B1" s="153"/>
      <c r="C1" s="153"/>
      <c r="D1" s="154"/>
    </row>
    <row r="2" spans="1:4" ht="25.5" customHeight="1">
      <c r="A2" s="98"/>
      <c r="B2" s="155">
        <v>2015</v>
      </c>
      <c r="C2" s="153"/>
      <c r="D2" s="154"/>
    </row>
    <row r="3" spans="1:4" ht="25.5" customHeight="1" thickBot="1">
      <c r="A3" s="99"/>
      <c r="B3" s="100" t="s">
        <v>68</v>
      </c>
      <c r="C3" s="101" t="s">
        <v>69</v>
      </c>
      <c r="D3" s="102" t="s">
        <v>38</v>
      </c>
    </row>
    <row r="4" spans="1:6" s="97" customFormat="1" ht="25.5" customHeight="1">
      <c r="A4" s="120" t="s">
        <v>52</v>
      </c>
      <c r="B4" s="121">
        <f>SUM('[2]terminal 1'!D4)</f>
        <v>26555.2</v>
      </c>
      <c r="C4" s="122">
        <f>SUM('[2]terminal 2'!D4)</f>
        <v>5435.39</v>
      </c>
      <c r="D4" s="123">
        <f aca="true" t="shared" si="0" ref="D4">SUM(B4:C4)</f>
        <v>31990.59</v>
      </c>
      <c r="F4" s="103"/>
    </row>
    <row r="5" spans="1:4" ht="25.5" customHeight="1">
      <c r="A5" s="120" t="s">
        <v>53</v>
      </c>
      <c r="B5" s="124">
        <f>SUM('[2]terminal 1'!D5)</f>
        <v>27097.78</v>
      </c>
      <c r="C5" s="125">
        <f>SUM('[2]terminal 2'!D5)</f>
        <v>5969.34</v>
      </c>
      <c r="D5" s="126">
        <f aca="true" t="shared" si="1" ref="D5">SUM(B5:C5)</f>
        <v>33067.119999999995</v>
      </c>
    </row>
    <row r="6" spans="1:4" ht="25.5" customHeight="1">
      <c r="A6" s="120" t="s">
        <v>54</v>
      </c>
      <c r="B6" s="124">
        <f>SUM('[2]terminal 1'!D6)</f>
        <v>30615.13</v>
      </c>
      <c r="C6" s="125">
        <f>SUM('[2]terminal 2'!D6)</f>
        <v>7704.45</v>
      </c>
      <c r="D6" s="126">
        <f aca="true" t="shared" si="2" ref="D6:D15">SUM(B6:C6)</f>
        <v>38319.58</v>
      </c>
    </row>
    <row r="7" spans="1:4" ht="25.5" customHeight="1">
      <c r="A7" s="120" t="s">
        <v>55</v>
      </c>
      <c r="B7" s="124">
        <f>SUM('[2]terminal 1'!D7)</f>
        <v>29331.39</v>
      </c>
      <c r="C7" s="125">
        <f>SUM('[2]terminal 2'!D7)</f>
        <v>7445.47</v>
      </c>
      <c r="D7" s="126">
        <f t="shared" si="2"/>
        <v>36776.86</v>
      </c>
    </row>
    <row r="8" spans="1:6" ht="25.5" customHeight="1">
      <c r="A8" s="120" t="s">
        <v>56</v>
      </c>
      <c r="B8" s="124">
        <f>SUM('[2]terminal 1'!D8)</f>
        <v>31757.62</v>
      </c>
      <c r="C8" s="125">
        <f>SUM('[2]terminal 2'!D8)</f>
        <v>8127.72</v>
      </c>
      <c r="D8" s="126">
        <f t="shared" si="2"/>
        <v>39885.34</v>
      </c>
      <c r="F8" s="97"/>
    </row>
    <row r="9" spans="1:4" ht="25.5" customHeight="1">
      <c r="A9" s="120" t="s">
        <v>57</v>
      </c>
      <c r="B9" s="124">
        <f>SUM('[2]terminal 1'!D9)</f>
        <v>29368.19</v>
      </c>
      <c r="C9" s="125">
        <f>SUM('[2]terminal 2'!D9)</f>
        <v>7305.049999999999</v>
      </c>
      <c r="D9" s="126">
        <f t="shared" si="2"/>
        <v>36673.24</v>
      </c>
    </row>
    <row r="10" spans="1:4" ht="25.5" customHeight="1">
      <c r="A10" s="120" t="s">
        <v>58</v>
      </c>
      <c r="B10" s="124">
        <f>SUM('[2]terminal 1'!D10)</f>
        <v>30771.85</v>
      </c>
      <c r="C10" s="125">
        <f>SUM('[2]terminal 2'!D10)</f>
        <v>6060.460000000001</v>
      </c>
      <c r="D10" s="126">
        <f t="shared" si="2"/>
        <v>36832.31</v>
      </c>
    </row>
    <row r="11" spans="1:4" ht="25.5" customHeight="1">
      <c r="A11" s="120" t="s">
        <v>59</v>
      </c>
      <c r="B11" s="124">
        <f>SUM('[2]terminal 1'!D11)</f>
        <v>30390.339999999997</v>
      </c>
      <c r="C11" s="125">
        <f>SUM('[2]terminal 2'!D11)</f>
        <v>5672.599999999999</v>
      </c>
      <c r="D11" s="126">
        <f t="shared" si="2"/>
        <v>36062.939999999995</v>
      </c>
    </row>
    <row r="12" spans="1:9" ht="25.5" customHeight="1">
      <c r="A12" s="120" t="s">
        <v>60</v>
      </c>
      <c r="B12" s="124">
        <f>SUM('[2]terminal 1'!D12)</f>
        <v>30017.52</v>
      </c>
      <c r="C12" s="125">
        <f>SUM('[2]terminal 2'!D12)</f>
        <v>6300.4</v>
      </c>
      <c r="D12" s="126">
        <f t="shared" si="2"/>
        <v>36317.92</v>
      </c>
      <c r="I12" s="104"/>
    </row>
    <row r="13" spans="1:9" ht="25.5" customHeight="1">
      <c r="A13" s="120" t="s">
        <v>61</v>
      </c>
      <c r="B13" s="124">
        <f>SUM('[2]terminal 1'!D13)</f>
        <v>34716.42</v>
      </c>
      <c r="C13" s="125">
        <f>SUM('[2]terminal 2'!D13)</f>
        <v>7215.02</v>
      </c>
      <c r="D13" s="126">
        <f t="shared" si="2"/>
        <v>41931.44</v>
      </c>
      <c r="I13" s="104"/>
    </row>
    <row r="14" spans="1:9" ht="25.5" customHeight="1">
      <c r="A14" s="120" t="s">
        <v>62</v>
      </c>
      <c r="B14" s="124">
        <f>SUM('[2]terminal 1'!D14)</f>
        <v>33192.53</v>
      </c>
      <c r="C14" s="125">
        <f>SUM('[2]terminal 2'!D14)</f>
        <v>7420.9</v>
      </c>
      <c r="D14" s="126">
        <f t="shared" si="2"/>
        <v>40613.43</v>
      </c>
      <c r="I14" s="104"/>
    </row>
    <row r="15" spans="1:4" ht="25.5" customHeight="1" thickBot="1">
      <c r="A15" s="120" t="s">
        <v>63</v>
      </c>
      <c r="B15" s="124">
        <f>SUM('[2]terminal 1'!D15)</f>
        <v>31583.28</v>
      </c>
      <c r="C15" s="125">
        <f>SUM('[2]terminal 2'!D15)</f>
        <v>6861.0599999999995</v>
      </c>
      <c r="D15" s="126">
        <f t="shared" si="2"/>
        <v>38444.34</v>
      </c>
    </row>
    <row r="16" spans="1:4" ht="25.5" customHeight="1" thickBot="1">
      <c r="A16" s="127" t="s">
        <v>3</v>
      </c>
      <c r="B16" s="128">
        <f>SUM(B4:B15)</f>
        <v>365397.25</v>
      </c>
      <c r="C16" s="128">
        <f>SUM(C4:C15)</f>
        <v>81517.85999999999</v>
      </c>
      <c r="D16" s="129">
        <f>SUM(D4:D15)</f>
        <v>446915.11</v>
      </c>
    </row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</sheetData>
  <mergeCells count="2">
    <mergeCell ref="A1:D1"/>
    <mergeCell ref="B2:D2"/>
  </mergeCells>
  <printOptions horizontalCentered="1"/>
  <pageMargins left="0.7874015748031497" right="0.7874015748031497" top="1.97" bottom="0.984251968503937" header="0" footer="0"/>
  <pageSetup fitToHeight="1" fitToWidth="1" horizontalDpi="600" verticalDpi="600" orientation="landscape" paperSize="119" scale="1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Sabelia Niembro Rodriguez</dc:creator>
  <cp:keywords/>
  <dc:description/>
  <cp:lastModifiedBy>Fernando Moran Gonzalez</cp:lastModifiedBy>
  <dcterms:created xsi:type="dcterms:W3CDTF">2015-06-03T21:58:35Z</dcterms:created>
  <dcterms:modified xsi:type="dcterms:W3CDTF">2016-03-28T19:59:17Z</dcterms:modified>
  <cp:category/>
  <cp:version/>
  <cp:contentType/>
  <cp:contentStatus/>
</cp:coreProperties>
</file>